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2"/>
  </bookViews>
  <sheets>
    <sheet name="poster votes" sheetId="1" r:id="rId1"/>
    <sheet name="sorted votes-long" sheetId="2" r:id="rId2"/>
    <sheet name="sorted votes-short" sheetId="3" r:id="rId3"/>
    <sheet name="comments" sheetId="4" r:id="rId4"/>
  </sheets>
  <definedNames/>
  <calcPr fullCalcOnLoad="1"/>
</workbook>
</file>

<file path=xl/sharedStrings.xml><?xml version="1.0" encoding="utf-8"?>
<sst xmlns="http://schemas.openxmlformats.org/spreadsheetml/2006/main" count="343" uniqueCount="123">
  <si>
    <t>Name</t>
  </si>
  <si>
    <t>First</t>
  </si>
  <si>
    <t>Last</t>
  </si>
  <si>
    <t>Alark</t>
  </si>
  <si>
    <t>Joshi</t>
  </si>
  <si>
    <t>Anubhav</t>
  </si>
  <si>
    <t>Kale</t>
  </si>
  <si>
    <t>Shiva</t>
  </si>
  <si>
    <t>Selvarajan</t>
  </si>
  <si>
    <t>Soumi</t>
  </si>
  <si>
    <t>Ray</t>
  </si>
  <si>
    <t>Akshay</t>
  </si>
  <si>
    <t>Java</t>
  </si>
  <si>
    <t>Adam</t>
  </si>
  <si>
    <t>Anthony</t>
  </si>
  <si>
    <t>Patti</t>
  </si>
  <si>
    <t>Ordonez</t>
  </si>
  <si>
    <t>Amit</t>
  </si>
  <si>
    <t>Karandikar</t>
  </si>
  <si>
    <t>Sourav</t>
  </si>
  <si>
    <t>Mukherjee</t>
  </si>
  <si>
    <t>Joseph</t>
  </si>
  <si>
    <t>Jesus</t>
  </si>
  <si>
    <t>Richard</t>
  </si>
  <si>
    <t>Carback</t>
  </si>
  <si>
    <t>Pranam</t>
  </si>
  <si>
    <t>Kolari</t>
  </si>
  <si>
    <t>Justin</t>
  </si>
  <si>
    <t>Martineau</t>
  </si>
  <si>
    <t>Andriy</t>
  </si>
  <si>
    <t>Parafiynyk</t>
  </si>
  <si>
    <t>number:</t>
  </si>
  <si>
    <t>Traumapod</t>
  </si>
  <si>
    <t>ID</t>
  </si>
  <si>
    <t>Range Votes</t>
  </si>
  <si>
    <t>Caban</t>
  </si>
  <si>
    <t>Jesse</t>
  </si>
  <si>
    <t>English</t>
  </si>
  <si>
    <t>Lushan</t>
  </si>
  <si>
    <t>Han</t>
  </si>
  <si>
    <t>Montminy</t>
  </si>
  <si>
    <t>Allen</t>
  </si>
  <si>
    <t>Stone</t>
  </si>
  <si>
    <t>Game</t>
  </si>
  <si>
    <t>Developers</t>
  </si>
  <si>
    <t>Clustering Data</t>
  </si>
  <si>
    <t>Feature tracking</t>
  </si>
  <si>
    <t>Secret sharing</t>
  </si>
  <si>
    <t>DEKADE</t>
  </si>
  <si>
    <t>Querying Semantic Web</t>
  </si>
  <si>
    <t>Modeling Influence</t>
  </si>
  <si>
    <t>Exaggerated Shading</t>
  </si>
  <si>
    <t>Detecting Spam Blogs</t>
  </si>
  <si>
    <t>Modeling Trust for Blogs</t>
  </si>
  <si>
    <t>BlogVox</t>
  </si>
  <si>
    <t>Constructing Blog Graphs</t>
  </si>
  <si>
    <t>Chat Client</t>
  </si>
  <si>
    <t>Inferencing in Sensor Networks</t>
  </si>
  <si>
    <t>SPIRE: Ecoinformatics</t>
  </si>
  <si>
    <t>Reinforcement Learning</t>
  </si>
  <si>
    <t>Timing Validation</t>
  </si>
  <si>
    <t>Project Tetra</t>
  </si>
  <si>
    <t>EBIDS - Social Engineering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</si>
  <si>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</si>
  <si>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</si>
  <si>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</si>
  <si>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</si>
  <si>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</si>
  <si>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</si>
  <si>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</si>
  <si>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</si>
  <si>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</si>
  <si>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</si>
  <si>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</si>
  <si>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</si>
  <si>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</si>
  <si>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</si>
  <si>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</si>
  <si>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</si>
  <si>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</si>
  <si>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</si>
  <si>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</si>
  <si>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</si>
  <si>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</si>
  <si>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</si>
  <si>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</si>
  <si>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</si>
  <si>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</si>
  <si>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</si>
  <si>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</si>
  <si>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</si>
  <si>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</si>
  <si>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</si>
  <si>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</si>
  <si>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</si>
  <si>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</si>
  <si>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</si>
  <si>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</si>
  <si>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</si>
  <si>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Comments</t>
  </si>
  <si>
    <t>Some statistics</t>
  </si>
  <si>
    <t>ballots cast</t>
  </si>
  <si>
    <t>invalid</t>
  </si>
  <si>
    <t>full strategic voting</t>
  </si>
  <si>
    <t>null voting</t>
  </si>
  <si>
    <t>compressed range</t>
  </si>
  <si>
    <t>number</t>
  </si>
  <si>
    <t>%</t>
  </si>
  <si>
    <t>The one invalid ballot had one x, and no numbers.</t>
  </si>
  <si>
    <t>Full strategic voting had scores only of 0 and 99.</t>
  </si>
  <si>
    <t>Null ballots had the same score for all 19 candidates.</t>
  </si>
  <si>
    <t>sum</t>
  </si>
  <si>
    <t>min</t>
  </si>
  <si>
    <t>max</t>
  </si>
  <si>
    <t>standard deviaition</t>
  </si>
  <si>
    <t>mean</t>
  </si>
  <si>
    <t>I wonder if the people not voting on a poster understood the difference between a vote of 0 and no vote.</t>
  </si>
  <si>
    <t>Two voters gave a score of 100, which I interpreted as 99.</t>
  </si>
  <si>
    <t>maximum swing of 1 vote</t>
  </si>
  <si>
    <t>rank</t>
  </si>
  <si>
    <t>yes</t>
  </si>
  <si>
    <t>NO</t>
  </si>
  <si>
    <t>quorum?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</si>
</sst>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0"/>
    <numFmt numFmtId="171" formatCode="0.000"/>
    <numFmt numFmtId="172" formatCode="0.0"/>
    <numFmt numFmtId="173" formatCode="0.0%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15" applyAlignment="1">
      <alignment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9" fontId="0" fillId="0" borderId="1" xfId="15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168" fontId="0" fillId="0" borderId="0" xfId="0" applyNumberFormat="1" applyAlignment="1">
      <alignment/>
    </xf>
    <xf numFmtId="173" fontId="0" fillId="0" borderId="0" xfId="21" applyNumberFormat="1" applyAlignment="1">
      <alignment/>
    </xf>
    <xf numFmtId="169" fontId="0" fillId="0" borderId="0" xfId="15" applyNumberFormat="1" applyAlignment="1">
      <alignment/>
    </xf>
    <xf numFmtId="169" fontId="0" fillId="0" borderId="1" xfId="15" applyNumberFormat="1" applyBorder="1" applyAlignment="1">
      <alignment/>
    </xf>
    <xf numFmtId="168" fontId="0" fillId="0" borderId="0" xfId="15" applyNumberFormat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8"/>
  <sheetViews>
    <sheetView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1" sqref="D1"/>
    </sheetView>
  </sheetViews>
  <sheetFormatPr defaultColWidth="9.140625" defaultRowHeight="12.75"/>
  <cols>
    <col min="1" max="1" width="4.00390625" style="0" customWidth="1"/>
    <col min="2" max="2" width="8.8515625" style="0" customWidth="1"/>
    <col min="3" max="3" width="10.8515625" style="0" customWidth="1"/>
    <col min="4" max="4" width="26.57421875" style="0" customWidth="1"/>
    <col min="5" max="5" width="5.140625" style="0" customWidth="1"/>
    <col min="6" max="6" width="4.57421875" style="0" customWidth="1"/>
    <col min="7" max="7" width="4.00390625" style="0" customWidth="1"/>
    <col min="8" max="8" width="4.28125" style="0" customWidth="1"/>
    <col min="9" max="9" width="4.00390625" style="0" customWidth="1"/>
    <col min="10" max="10" width="3.8515625" style="0" customWidth="1"/>
    <col min="11" max="12" width="4.140625" style="0" customWidth="1"/>
    <col min="13" max="13" width="3.8515625" style="0" customWidth="1"/>
    <col min="14" max="14" width="4.140625" style="0" customWidth="1"/>
    <col min="15" max="15" width="4.28125" style="0" customWidth="1"/>
    <col min="16" max="16" width="4.00390625" style="0" customWidth="1"/>
    <col min="17" max="17" width="3.7109375" style="0" customWidth="1"/>
    <col min="18" max="18" width="3.421875" style="0" customWidth="1"/>
    <col min="19" max="19" width="3.57421875" style="0" customWidth="1"/>
    <col min="20" max="20" width="4.28125" style="0" customWidth="1"/>
    <col min="21" max="21" width="3.8515625" style="0" customWidth="1"/>
    <col min="22" max="22" width="3.57421875" style="0" customWidth="1"/>
    <col min="23" max="23" width="3.7109375" style="0" customWidth="1"/>
    <col min="24" max="25" width="4.00390625" style="0" customWidth="1"/>
    <col min="26" max="27" width="3.7109375" style="0" customWidth="1"/>
    <col min="28" max="28" width="4.00390625" style="0" customWidth="1"/>
    <col min="29" max="29" width="3.57421875" style="0" customWidth="1"/>
    <col min="30" max="30" width="4.00390625" style="0" customWidth="1"/>
    <col min="31" max="31" width="3.421875" style="0" customWidth="1"/>
    <col min="32" max="32" width="3.57421875" style="0" customWidth="1"/>
    <col min="33" max="33" width="3.421875" style="0" customWidth="1"/>
    <col min="34" max="34" width="3.28125" style="0" customWidth="1"/>
    <col min="35" max="35" width="3.7109375" style="0" customWidth="1"/>
    <col min="36" max="36" width="3.140625" style="0" customWidth="1"/>
    <col min="37" max="37" width="3.421875" style="0" customWidth="1"/>
    <col min="38" max="38" width="3.140625" style="0" customWidth="1"/>
    <col min="39" max="39" width="3.421875" style="0" customWidth="1"/>
    <col min="40" max="40" width="3.7109375" style="0" customWidth="1"/>
    <col min="41" max="41" width="2.00390625" style="0" customWidth="1"/>
    <col min="42" max="42" width="8.140625" style="0" customWidth="1"/>
    <col min="43" max="44" width="8.57421875" style="0" customWidth="1"/>
    <col min="45" max="45" width="6.421875" style="0" customWidth="1"/>
  </cols>
  <sheetData>
    <row r="1" spans="1:5" s="1" customFormat="1" ht="12.75">
      <c r="A1" s="1" t="s">
        <v>33</v>
      </c>
      <c r="B1" s="1" t="s">
        <v>0</v>
      </c>
      <c r="E1" s="1" t="s">
        <v>34</v>
      </c>
    </row>
    <row r="2" spans="2:46" s="1" customFormat="1" ht="12.75">
      <c r="B2" s="1" t="s">
        <v>1</v>
      </c>
      <c r="C2" s="1" t="s">
        <v>2</v>
      </c>
      <c r="E2" s="1" t="s">
        <v>63</v>
      </c>
      <c r="F2" s="1" t="s">
        <v>64</v>
      </c>
      <c r="G2" s="1" t="s">
        <v>65</v>
      </c>
      <c r="H2" s="1" t="s">
        <v>66</v>
      </c>
      <c r="I2" s="1" t="s">
        <v>67</v>
      </c>
      <c r="J2" s="1" t="s">
        <v>68</v>
      </c>
      <c r="K2" s="1" t="s">
        <v>69</v>
      </c>
      <c r="L2" s="1" t="s">
        <v>70</v>
      </c>
      <c r="M2" s="1" t="s">
        <v>71</v>
      </c>
      <c r="N2" s="1" t="s">
        <v>72</v>
      </c>
      <c r="O2" s="1" t="s">
        <v>73</v>
      </c>
      <c r="P2" s="1" t="s">
        <v>74</v>
      </c>
      <c r="Q2" s="1" t="s">
        <v>75</v>
      </c>
      <c r="R2" s="1" t="s">
        <v>76</v>
      </c>
      <c r="S2" s="1" t="s">
        <v>77</v>
      </c>
      <c r="T2" s="1" t="s">
        <v>78</v>
      </c>
      <c r="U2" s="1" t="s">
        <v>79</v>
      </c>
      <c r="V2" s="1" t="s">
        <v>80</v>
      </c>
      <c r="W2" s="1" t="s">
        <v>81</v>
      </c>
      <c r="X2" s="1" t="s">
        <v>82</v>
      </c>
      <c r="Y2" s="1" t="s">
        <v>83</v>
      </c>
      <c r="Z2" s="1" t="s">
        <v>84</v>
      </c>
      <c r="AA2" s="1" t="s">
        <v>85</v>
      </c>
      <c r="AB2" s="1" t="s">
        <v>86</v>
      </c>
      <c r="AC2" s="1" t="s">
        <v>87</v>
      </c>
      <c r="AD2" s="1" t="s">
        <v>88</v>
      </c>
      <c r="AE2" s="1" t="s">
        <v>89</v>
      </c>
      <c r="AF2" s="1" t="s">
        <v>90</v>
      </c>
      <c r="AG2" s="1" t="s">
        <v>91</v>
      </c>
      <c r="AH2" s="1" t="s">
        <v>92</v>
      </c>
      <c r="AI2" s="1" t="s">
        <v>93</v>
      </c>
      <c r="AJ2" s="1" t="s">
        <v>94</v>
      </c>
      <c r="AK2" s="1" t="s">
        <v>95</v>
      </c>
      <c r="AL2" s="1" t="s">
        <v>96</v>
      </c>
      <c r="AM2" s="1" t="s">
        <v>97</v>
      </c>
      <c r="AN2" s="1" t="s">
        <v>98</v>
      </c>
      <c r="AP2" s="1" t="s">
        <v>106</v>
      </c>
      <c r="AQ2" s="1" t="s">
        <v>111</v>
      </c>
      <c r="AR2" s="1" t="s">
        <v>122</v>
      </c>
      <c r="AS2" s="1" t="s">
        <v>115</v>
      </c>
      <c r="AT2" s="1" t="s">
        <v>119</v>
      </c>
    </row>
    <row r="4" spans="1:46" ht="12.75">
      <c r="A4">
        <v>1</v>
      </c>
      <c r="B4" t="s">
        <v>13</v>
      </c>
      <c r="C4" t="s">
        <v>14</v>
      </c>
      <c r="D4" t="s">
        <v>45</v>
      </c>
      <c r="E4" s="4">
        <v>55</v>
      </c>
      <c r="F4">
        <v>40</v>
      </c>
      <c r="G4">
        <v>40</v>
      </c>
      <c r="H4">
        <v>40</v>
      </c>
      <c r="I4">
        <v>96</v>
      </c>
      <c r="J4">
        <v>60</v>
      </c>
      <c r="M4">
        <v>95</v>
      </c>
      <c r="N4">
        <v>20</v>
      </c>
      <c r="O4">
        <v>93</v>
      </c>
      <c r="P4">
        <v>50</v>
      </c>
      <c r="Q4">
        <v>97</v>
      </c>
      <c r="R4">
        <v>45</v>
      </c>
      <c r="S4">
        <v>99</v>
      </c>
      <c r="T4">
        <v>80</v>
      </c>
      <c r="U4">
        <v>90</v>
      </c>
      <c r="V4">
        <v>70</v>
      </c>
      <c r="W4">
        <v>40</v>
      </c>
      <c r="X4">
        <v>65</v>
      </c>
      <c r="AA4">
        <v>99</v>
      </c>
      <c r="AC4">
        <v>10</v>
      </c>
      <c r="AD4">
        <v>50</v>
      </c>
      <c r="AF4">
        <v>50</v>
      </c>
      <c r="AJ4">
        <v>80</v>
      </c>
      <c r="AK4">
        <v>50</v>
      </c>
      <c r="AL4">
        <v>60</v>
      </c>
      <c r="AN4">
        <v>91</v>
      </c>
      <c r="AP4">
        <f>COUNT(E4:AN4)</f>
        <v>26</v>
      </c>
      <c r="AQ4" s="11">
        <f>SUM(E4:AN4)</f>
        <v>1665</v>
      </c>
      <c r="AR4" t="str">
        <f>IF(AQ4&gt;=$AR$25,"yes","NO")</f>
        <v>yes</v>
      </c>
      <c r="AS4" s="13">
        <f>AVERAGE(E4:AN4)</f>
        <v>64.03846153846153</v>
      </c>
      <c r="AT4">
        <f>RANK(AS4,AS$4:AS$22)</f>
        <v>13</v>
      </c>
    </row>
    <row r="5" spans="1:46" ht="12.75">
      <c r="A5">
        <f>A4+1</f>
        <v>2</v>
      </c>
      <c r="B5" t="s">
        <v>22</v>
      </c>
      <c r="C5" t="s">
        <v>35</v>
      </c>
      <c r="D5" t="s">
        <v>46</v>
      </c>
      <c r="E5" s="4">
        <v>65</v>
      </c>
      <c r="F5">
        <v>70</v>
      </c>
      <c r="G5">
        <v>10</v>
      </c>
      <c r="H5">
        <v>99</v>
      </c>
      <c r="I5">
        <v>96</v>
      </c>
      <c r="J5">
        <v>90</v>
      </c>
      <c r="L5">
        <v>50</v>
      </c>
      <c r="M5">
        <v>90</v>
      </c>
      <c r="N5">
        <v>99</v>
      </c>
      <c r="O5">
        <v>86</v>
      </c>
      <c r="P5">
        <v>99</v>
      </c>
      <c r="Q5">
        <v>99</v>
      </c>
      <c r="S5">
        <v>99</v>
      </c>
      <c r="T5">
        <v>98</v>
      </c>
      <c r="U5">
        <v>0</v>
      </c>
      <c r="V5">
        <v>65</v>
      </c>
      <c r="Z5">
        <v>85</v>
      </c>
      <c r="AA5">
        <v>99</v>
      </c>
      <c r="AC5">
        <v>50</v>
      </c>
      <c r="AF5">
        <v>80</v>
      </c>
      <c r="AG5">
        <v>80</v>
      </c>
      <c r="AI5">
        <v>99</v>
      </c>
      <c r="AJ5">
        <v>82</v>
      </c>
      <c r="AK5">
        <v>50</v>
      </c>
      <c r="AL5">
        <v>85</v>
      </c>
      <c r="AP5">
        <f aca="true" t="shared" si="0" ref="AP5:AP22">COUNT(E5:AN5)</f>
        <v>25</v>
      </c>
      <c r="AQ5" s="11">
        <f aca="true" t="shared" si="1" ref="AQ5:AQ22">SUM(E5:AN5)</f>
        <v>1925</v>
      </c>
      <c r="AR5" t="str">
        <f aca="true" t="shared" si="2" ref="AR5:AR22">IF(AQ5&gt;=$AR$25,"yes","NO")</f>
        <v>yes</v>
      </c>
      <c r="AS5" s="13">
        <f aca="true" t="shared" si="3" ref="AS5:AS22">AVERAGE(E5:AN5)</f>
        <v>77</v>
      </c>
      <c r="AT5">
        <f aca="true" t="shared" si="4" ref="AT5:AT22">RANK(AS5,AS$4:AS$22)</f>
        <v>2</v>
      </c>
    </row>
    <row r="6" spans="1:46" s="5" customFormat="1" ht="12.75">
      <c r="A6" s="5">
        <f aca="true" t="shared" si="5" ref="A6:A22">A5+1</f>
        <v>3</v>
      </c>
      <c r="B6" s="5" t="s">
        <v>23</v>
      </c>
      <c r="C6" s="5" t="s">
        <v>24</v>
      </c>
      <c r="D6" s="5" t="s">
        <v>47</v>
      </c>
      <c r="E6" s="6">
        <v>55</v>
      </c>
      <c r="F6" s="5">
        <v>60</v>
      </c>
      <c r="G6" s="5">
        <v>99</v>
      </c>
      <c r="H6" s="5">
        <v>50</v>
      </c>
      <c r="I6" s="5">
        <v>96</v>
      </c>
      <c r="J6" s="5">
        <v>85</v>
      </c>
      <c r="K6" s="5">
        <v>99</v>
      </c>
      <c r="N6" s="5">
        <v>75</v>
      </c>
      <c r="Q6" s="5">
        <v>97</v>
      </c>
      <c r="S6" s="5">
        <v>50</v>
      </c>
      <c r="T6" s="5">
        <v>70</v>
      </c>
      <c r="U6" s="5">
        <v>0</v>
      </c>
      <c r="V6" s="5">
        <v>85</v>
      </c>
      <c r="Y6" s="5">
        <v>80</v>
      </c>
      <c r="AA6" s="5">
        <v>99</v>
      </c>
      <c r="AC6" s="5">
        <v>50</v>
      </c>
      <c r="AG6" s="5">
        <v>95</v>
      </c>
      <c r="AJ6" s="5">
        <v>79</v>
      </c>
      <c r="AK6" s="5">
        <v>30</v>
      </c>
      <c r="AL6" s="5">
        <v>40</v>
      </c>
      <c r="AN6" s="5">
        <v>85</v>
      </c>
      <c r="AP6" s="5">
        <f t="shared" si="0"/>
        <v>21</v>
      </c>
      <c r="AQ6" s="12">
        <f t="shared" si="1"/>
        <v>1479</v>
      </c>
      <c r="AR6" s="5" t="str">
        <f t="shared" si="2"/>
        <v>yes</v>
      </c>
      <c r="AS6" s="14">
        <f t="shared" si="3"/>
        <v>70.42857142857143</v>
      </c>
      <c r="AT6">
        <f t="shared" si="4"/>
        <v>8</v>
      </c>
    </row>
    <row r="7" spans="1:46" ht="12.75">
      <c r="A7">
        <f t="shared" si="5"/>
        <v>4</v>
      </c>
      <c r="B7" t="s">
        <v>36</v>
      </c>
      <c r="C7" t="s">
        <v>37</v>
      </c>
      <c r="D7" t="s">
        <v>48</v>
      </c>
      <c r="E7" s="4"/>
      <c r="G7" s="8">
        <v>35</v>
      </c>
      <c r="H7" s="8">
        <v>30</v>
      </c>
      <c r="I7">
        <v>96</v>
      </c>
      <c r="N7" s="8">
        <v>40</v>
      </c>
      <c r="O7">
        <v>83</v>
      </c>
      <c r="Q7" s="8">
        <v>95</v>
      </c>
      <c r="S7" s="8">
        <v>60</v>
      </c>
      <c r="T7" s="8">
        <v>99</v>
      </c>
      <c r="U7" s="8">
        <v>0</v>
      </c>
      <c r="V7" s="8">
        <v>65</v>
      </c>
      <c r="X7">
        <v>70</v>
      </c>
      <c r="Z7">
        <v>80</v>
      </c>
      <c r="AA7" s="8">
        <v>99</v>
      </c>
      <c r="AC7" s="8">
        <v>30</v>
      </c>
      <c r="AH7">
        <v>99</v>
      </c>
      <c r="AK7" s="8">
        <v>50</v>
      </c>
      <c r="AL7" s="8">
        <v>50</v>
      </c>
      <c r="AM7" s="8">
        <v>80</v>
      </c>
      <c r="AN7" s="8">
        <v>99</v>
      </c>
      <c r="AP7">
        <f t="shared" si="0"/>
        <v>19</v>
      </c>
      <c r="AQ7" s="11">
        <f t="shared" si="1"/>
        <v>1260</v>
      </c>
      <c r="AR7" t="str">
        <f t="shared" si="2"/>
        <v>yes</v>
      </c>
      <c r="AS7" s="13">
        <f t="shared" si="3"/>
        <v>66.3157894736842</v>
      </c>
      <c r="AT7">
        <f t="shared" si="4"/>
        <v>11</v>
      </c>
    </row>
    <row r="8" spans="1:46" ht="12.75">
      <c r="A8">
        <f t="shared" si="5"/>
        <v>5</v>
      </c>
      <c r="B8" t="s">
        <v>38</v>
      </c>
      <c r="C8" t="s">
        <v>39</v>
      </c>
      <c r="D8" t="s">
        <v>49</v>
      </c>
      <c r="E8" s="4">
        <v>55</v>
      </c>
      <c r="F8">
        <v>70</v>
      </c>
      <c r="G8" s="8">
        <v>0</v>
      </c>
      <c r="H8" s="8">
        <v>40</v>
      </c>
      <c r="I8">
        <v>99</v>
      </c>
      <c r="L8">
        <v>50</v>
      </c>
      <c r="N8" s="8">
        <v>60</v>
      </c>
      <c r="O8">
        <v>86</v>
      </c>
      <c r="Q8" s="8">
        <v>96</v>
      </c>
      <c r="R8" s="8">
        <v>95</v>
      </c>
      <c r="S8" s="8">
        <v>40</v>
      </c>
      <c r="T8" s="8">
        <v>80</v>
      </c>
      <c r="U8" s="8">
        <v>90</v>
      </c>
      <c r="V8" s="8">
        <v>70</v>
      </c>
      <c r="X8">
        <v>55</v>
      </c>
      <c r="Z8">
        <v>85</v>
      </c>
      <c r="AA8" s="8">
        <v>99</v>
      </c>
      <c r="AC8" s="8">
        <v>30</v>
      </c>
      <c r="AF8">
        <v>98</v>
      </c>
      <c r="AJ8">
        <v>15</v>
      </c>
      <c r="AK8" s="8">
        <v>60</v>
      </c>
      <c r="AL8" s="8">
        <v>50</v>
      </c>
      <c r="AP8">
        <f t="shared" si="0"/>
        <v>22</v>
      </c>
      <c r="AQ8" s="11">
        <f t="shared" si="1"/>
        <v>1423</v>
      </c>
      <c r="AR8" t="str">
        <f t="shared" si="2"/>
        <v>yes</v>
      </c>
      <c r="AS8" s="13">
        <f t="shared" si="3"/>
        <v>64.68181818181819</v>
      </c>
      <c r="AT8">
        <f t="shared" si="4"/>
        <v>12</v>
      </c>
    </row>
    <row r="9" spans="1:46" s="5" customFormat="1" ht="12.75">
      <c r="A9" s="5">
        <f t="shared" si="5"/>
        <v>6</v>
      </c>
      <c r="B9" s="5" t="s">
        <v>11</v>
      </c>
      <c r="C9" s="5" t="s">
        <v>12</v>
      </c>
      <c r="D9" s="5" t="s">
        <v>50</v>
      </c>
      <c r="E9" s="6">
        <v>80</v>
      </c>
      <c r="F9" s="5">
        <v>75</v>
      </c>
      <c r="G9" s="5">
        <v>10</v>
      </c>
      <c r="H9" s="5">
        <v>70</v>
      </c>
      <c r="I9" s="5">
        <v>96</v>
      </c>
      <c r="J9" s="5">
        <v>85</v>
      </c>
      <c r="K9" s="5">
        <v>99</v>
      </c>
      <c r="L9" s="5">
        <v>50</v>
      </c>
      <c r="N9" s="5">
        <v>50</v>
      </c>
      <c r="O9" s="5">
        <v>88</v>
      </c>
      <c r="P9" s="5">
        <v>70</v>
      </c>
      <c r="Q9" s="5">
        <v>96</v>
      </c>
      <c r="R9" s="5">
        <v>65</v>
      </c>
      <c r="S9" s="5">
        <v>90</v>
      </c>
      <c r="T9" s="5">
        <v>95</v>
      </c>
      <c r="U9" s="5">
        <v>99</v>
      </c>
      <c r="V9" s="5">
        <v>85</v>
      </c>
      <c r="X9" s="5">
        <v>75</v>
      </c>
      <c r="Y9" s="5">
        <v>99</v>
      </c>
      <c r="Z9" s="5">
        <v>99</v>
      </c>
      <c r="AA9" s="5">
        <v>99</v>
      </c>
      <c r="AB9" s="5">
        <v>99</v>
      </c>
      <c r="AC9" s="5">
        <v>60</v>
      </c>
      <c r="AE9" s="5">
        <v>60</v>
      </c>
      <c r="AF9" s="5">
        <v>70</v>
      </c>
      <c r="AH9" s="5">
        <v>99</v>
      </c>
      <c r="AK9" s="5">
        <v>99</v>
      </c>
      <c r="AL9" s="5">
        <v>65</v>
      </c>
      <c r="AP9" s="5">
        <f t="shared" si="0"/>
        <v>28</v>
      </c>
      <c r="AQ9" s="12">
        <f t="shared" si="1"/>
        <v>2227</v>
      </c>
      <c r="AR9" s="5" t="str">
        <f t="shared" si="2"/>
        <v>yes</v>
      </c>
      <c r="AS9" s="14">
        <f t="shared" si="3"/>
        <v>79.53571428571429</v>
      </c>
      <c r="AT9">
        <f t="shared" si="4"/>
        <v>1</v>
      </c>
    </row>
    <row r="10" spans="1:46" ht="12.75">
      <c r="A10">
        <f t="shared" si="5"/>
        <v>7</v>
      </c>
      <c r="B10" t="s">
        <v>3</v>
      </c>
      <c r="C10" t="s">
        <v>4</v>
      </c>
      <c r="D10" t="s">
        <v>51</v>
      </c>
      <c r="E10" s="7">
        <v>65</v>
      </c>
      <c r="F10" s="8">
        <v>75</v>
      </c>
      <c r="G10" s="8">
        <v>50</v>
      </c>
      <c r="H10" s="8">
        <v>90</v>
      </c>
      <c r="I10">
        <v>96</v>
      </c>
      <c r="J10" s="8">
        <v>90</v>
      </c>
      <c r="N10" s="8">
        <v>99</v>
      </c>
      <c r="O10" s="8">
        <v>86</v>
      </c>
      <c r="P10">
        <v>95</v>
      </c>
      <c r="Q10" s="8">
        <v>97</v>
      </c>
      <c r="S10" s="8">
        <v>90</v>
      </c>
      <c r="T10" s="8">
        <v>70</v>
      </c>
      <c r="U10" s="8">
        <v>99</v>
      </c>
      <c r="V10" s="8">
        <v>80</v>
      </c>
      <c r="X10" s="8">
        <v>55</v>
      </c>
      <c r="Z10" s="8">
        <v>90</v>
      </c>
      <c r="AA10" s="8">
        <v>99</v>
      </c>
      <c r="AC10" s="8">
        <v>30</v>
      </c>
      <c r="AE10">
        <v>0</v>
      </c>
      <c r="AF10" s="8">
        <v>50</v>
      </c>
      <c r="AG10" s="8">
        <v>80</v>
      </c>
      <c r="AH10" s="8">
        <v>75</v>
      </c>
      <c r="AI10" s="8">
        <v>89</v>
      </c>
      <c r="AJ10" s="8">
        <v>75</v>
      </c>
      <c r="AK10" s="8">
        <v>65</v>
      </c>
      <c r="AL10" s="8">
        <v>85</v>
      </c>
      <c r="AN10">
        <v>99</v>
      </c>
      <c r="AP10">
        <f t="shared" si="0"/>
        <v>27</v>
      </c>
      <c r="AQ10" s="11">
        <f t="shared" si="1"/>
        <v>2074</v>
      </c>
      <c r="AR10" t="str">
        <f t="shared" si="2"/>
        <v>yes</v>
      </c>
      <c r="AS10" s="13">
        <f t="shared" si="3"/>
        <v>76.81481481481481</v>
      </c>
      <c r="AT10">
        <f t="shared" si="4"/>
        <v>3</v>
      </c>
    </row>
    <row r="11" spans="1:46" ht="12.75">
      <c r="A11">
        <f t="shared" si="5"/>
        <v>8</v>
      </c>
      <c r="B11" t="s">
        <v>5</v>
      </c>
      <c r="C11" t="s">
        <v>6</v>
      </c>
      <c r="D11" t="s">
        <v>53</v>
      </c>
      <c r="E11" s="7">
        <v>70</v>
      </c>
      <c r="F11" s="8">
        <v>70</v>
      </c>
      <c r="G11" s="8">
        <v>50</v>
      </c>
      <c r="H11" s="8">
        <v>40</v>
      </c>
      <c r="I11">
        <v>99</v>
      </c>
      <c r="K11">
        <v>99</v>
      </c>
      <c r="L11">
        <v>50</v>
      </c>
      <c r="N11" s="8">
        <v>60</v>
      </c>
      <c r="Q11" s="8">
        <v>96</v>
      </c>
      <c r="R11">
        <v>85</v>
      </c>
      <c r="S11" s="8">
        <v>80</v>
      </c>
      <c r="T11" s="8">
        <v>60</v>
      </c>
      <c r="U11" s="8">
        <v>50</v>
      </c>
      <c r="V11" s="8">
        <v>90</v>
      </c>
      <c r="W11" s="8">
        <v>99</v>
      </c>
      <c r="Z11" s="8">
        <v>85</v>
      </c>
      <c r="AA11" s="8">
        <v>99</v>
      </c>
      <c r="AC11" s="8">
        <v>60</v>
      </c>
      <c r="AE11">
        <v>70</v>
      </c>
      <c r="AF11" s="8">
        <v>90</v>
      </c>
      <c r="AJ11" s="8">
        <v>60</v>
      </c>
      <c r="AK11" s="8">
        <v>95</v>
      </c>
      <c r="AL11" s="8">
        <v>75</v>
      </c>
      <c r="AM11" s="8">
        <v>80</v>
      </c>
      <c r="AP11">
        <f t="shared" si="0"/>
        <v>24</v>
      </c>
      <c r="AQ11" s="11">
        <f t="shared" si="1"/>
        <v>1812</v>
      </c>
      <c r="AR11" t="str">
        <f t="shared" si="2"/>
        <v>yes</v>
      </c>
      <c r="AS11" s="13">
        <f t="shared" si="3"/>
        <v>75.5</v>
      </c>
      <c r="AT11">
        <f t="shared" si="4"/>
        <v>5</v>
      </c>
    </row>
    <row r="12" spans="1:46" s="5" customFormat="1" ht="12.75">
      <c r="A12" s="5">
        <f t="shared" si="5"/>
        <v>9</v>
      </c>
      <c r="B12" s="5" t="s">
        <v>17</v>
      </c>
      <c r="C12" s="5" t="s">
        <v>18</v>
      </c>
      <c r="D12" s="5" t="s">
        <v>55</v>
      </c>
      <c r="E12" s="6">
        <v>55</v>
      </c>
      <c r="F12" s="5">
        <v>75</v>
      </c>
      <c r="G12" s="5">
        <v>0</v>
      </c>
      <c r="H12" s="5">
        <v>50</v>
      </c>
      <c r="I12" s="5">
        <v>96</v>
      </c>
      <c r="J12" s="5">
        <v>90</v>
      </c>
      <c r="K12" s="5">
        <v>99</v>
      </c>
      <c r="L12" s="5">
        <v>50</v>
      </c>
      <c r="N12" s="5">
        <v>50</v>
      </c>
      <c r="O12" s="5">
        <v>95</v>
      </c>
      <c r="Q12" s="5">
        <v>96</v>
      </c>
      <c r="R12" s="5">
        <v>90</v>
      </c>
      <c r="S12" s="5">
        <v>80</v>
      </c>
      <c r="T12" s="5">
        <v>80</v>
      </c>
      <c r="U12" s="5">
        <v>99</v>
      </c>
      <c r="Y12" s="5">
        <v>99</v>
      </c>
      <c r="Z12" s="5">
        <v>70</v>
      </c>
      <c r="AA12" s="5">
        <v>99</v>
      </c>
      <c r="AB12" s="5">
        <v>99</v>
      </c>
      <c r="AC12" s="5">
        <v>30</v>
      </c>
      <c r="AD12" s="5">
        <v>50</v>
      </c>
      <c r="AF12" s="5">
        <v>99</v>
      </c>
      <c r="AG12" s="5">
        <v>80</v>
      </c>
      <c r="AK12" s="5">
        <v>95</v>
      </c>
      <c r="AL12" s="5">
        <v>70</v>
      </c>
      <c r="AP12" s="5">
        <f t="shared" si="0"/>
        <v>25</v>
      </c>
      <c r="AQ12" s="12">
        <f t="shared" si="1"/>
        <v>1896</v>
      </c>
      <c r="AR12" s="5" t="str">
        <f t="shared" si="2"/>
        <v>yes</v>
      </c>
      <c r="AS12" s="14">
        <f t="shared" si="3"/>
        <v>75.84</v>
      </c>
      <c r="AT12">
        <f t="shared" si="4"/>
        <v>4</v>
      </c>
    </row>
    <row r="13" spans="1:46" ht="12.75">
      <c r="A13">
        <f t="shared" si="5"/>
        <v>10</v>
      </c>
      <c r="B13" t="s">
        <v>25</v>
      </c>
      <c r="C13" t="s">
        <v>26</v>
      </c>
      <c r="D13" t="s">
        <v>52</v>
      </c>
      <c r="E13" s="7">
        <v>55</v>
      </c>
      <c r="F13" s="8">
        <v>70</v>
      </c>
      <c r="G13" s="8">
        <v>0</v>
      </c>
      <c r="H13" s="8">
        <v>30</v>
      </c>
      <c r="I13">
        <v>99</v>
      </c>
      <c r="J13" s="8">
        <v>70</v>
      </c>
      <c r="K13" s="8">
        <v>99</v>
      </c>
      <c r="L13" s="8">
        <v>50</v>
      </c>
      <c r="N13" s="8">
        <v>50</v>
      </c>
      <c r="O13" s="8">
        <v>82</v>
      </c>
      <c r="Q13" s="8">
        <v>96</v>
      </c>
      <c r="R13" s="8">
        <v>50</v>
      </c>
      <c r="S13" s="8">
        <v>80</v>
      </c>
      <c r="T13" s="8">
        <v>80</v>
      </c>
      <c r="U13" s="8">
        <v>90</v>
      </c>
      <c r="W13">
        <v>50</v>
      </c>
      <c r="Y13">
        <v>99</v>
      </c>
      <c r="Z13" s="8">
        <v>99</v>
      </c>
      <c r="AA13" s="8">
        <v>99</v>
      </c>
      <c r="AB13" s="8">
        <v>99</v>
      </c>
      <c r="AC13" s="8">
        <v>30</v>
      </c>
      <c r="AF13" s="8">
        <v>85</v>
      </c>
      <c r="AJ13" s="8"/>
      <c r="AK13" s="8">
        <v>90</v>
      </c>
      <c r="AL13" s="8">
        <v>55</v>
      </c>
      <c r="AP13">
        <f t="shared" si="0"/>
        <v>24</v>
      </c>
      <c r="AQ13" s="11">
        <f t="shared" si="1"/>
        <v>1707</v>
      </c>
      <c r="AR13" t="str">
        <f t="shared" si="2"/>
        <v>yes</v>
      </c>
      <c r="AS13" s="13">
        <f t="shared" si="3"/>
        <v>71.125</v>
      </c>
      <c r="AT13">
        <f t="shared" si="4"/>
        <v>7</v>
      </c>
    </row>
    <row r="14" spans="1:46" ht="12.75">
      <c r="A14">
        <f t="shared" si="5"/>
        <v>11</v>
      </c>
      <c r="B14" t="s">
        <v>27</v>
      </c>
      <c r="C14" t="s">
        <v>28</v>
      </c>
      <c r="D14" t="s">
        <v>54</v>
      </c>
      <c r="E14" s="7">
        <v>40</v>
      </c>
      <c r="F14" s="8">
        <v>60</v>
      </c>
      <c r="G14" s="8">
        <v>20</v>
      </c>
      <c r="H14" s="8">
        <v>30</v>
      </c>
      <c r="I14">
        <v>96</v>
      </c>
      <c r="K14" s="8">
        <v>99</v>
      </c>
      <c r="N14" s="8">
        <v>50</v>
      </c>
      <c r="O14" s="8">
        <v>91</v>
      </c>
      <c r="Q14" s="8">
        <v>96</v>
      </c>
      <c r="R14" s="8">
        <v>27</v>
      </c>
      <c r="S14" s="8">
        <v>80</v>
      </c>
      <c r="T14" s="8">
        <v>80</v>
      </c>
      <c r="U14" s="8">
        <v>0</v>
      </c>
      <c r="V14" s="8">
        <v>70</v>
      </c>
      <c r="Y14">
        <v>99</v>
      </c>
      <c r="Z14" s="8">
        <v>0</v>
      </c>
      <c r="AA14" s="8">
        <v>99</v>
      </c>
      <c r="AC14" s="8">
        <v>30</v>
      </c>
      <c r="AE14">
        <v>99</v>
      </c>
      <c r="AF14" s="8">
        <v>95</v>
      </c>
      <c r="AG14" s="8">
        <v>85</v>
      </c>
      <c r="AI14">
        <v>98</v>
      </c>
      <c r="AJ14" s="8"/>
      <c r="AK14" s="8">
        <v>95</v>
      </c>
      <c r="AL14" s="8">
        <v>70</v>
      </c>
      <c r="AP14">
        <f t="shared" si="0"/>
        <v>24</v>
      </c>
      <c r="AQ14" s="11">
        <f t="shared" si="1"/>
        <v>1609</v>
      </c>
      <c r="AR14" t="str">
        <f t="shared" si="2"/>
        <v>yes</v>
      </c>
      <c r="AS14" s="13">
        <f t="shared" si="3"/>
        <v>67.04166666666667</v>
      </c>
      <c r="AT14">
        <f t="shared" si="4"/>
        <v>10</v>
      </c>
    </row>
    <row r="15" spans="1:46" s="5" customFormat="1" ht="12.75">
      <c r="A15" s="5">
        <f t="shared" si="5"/>
        <v>12</v>
      </c>
      <c r="B15" s="5" t="s">
        <v>21</v>
      </c>
      <c r="C15" s="5" t="s">
        <v>40</v>
      </c>
      <c r="D15" s="5" t="s">
        <v>56</v>
      </c>
      <c r="E15" s="6">
        <v>60</v>
      </c>
      <c r="F15" s="5">
        <v>70</v>
      </c>
      <c r="G15" s="5">
        <v>70</v>
      </c>
      <c r="H15" s="5">
        <v>85</v>
      </c>
      <c r="I15" s="5">
        <v>99</v>
      </c>
      <c r="J15" s="5">
        <v>90</v>
      </c>
      <c r="L15" s="5">
        <v>50</v>
      </c>
      <c r="M15" s="5">
        <v>65</v>
      </c>
      <c r="N15" s="5">
        <v>50</v>
      </c>
      <c r="O15" s="5">
        <v>90</v>
      </c>
      <c r="P15" s="5">
        <v>70</v>
      </c>
      <c r="Q15" s="5">
        <v>96</v>
      </c>
      <c r="S15" s="5">
        <v>80</v>
      </c>
      <c r="U15" s="5">
        <v>0</v>
      </c>
      <c r="X15" s="5">
        <v>45</v>
      </c>
      <c r="Y15" s="5">
        <v>79</v>
      </c>
      <c r="AA15" s="5">
        <v>99</v>
      </c>
      <c r="AC15" s="5">
        <v>30</v>
      </c>
      <c r="AG15" s="5">
        <v>85</v>
      </c>
      <c r="AK15" s="5">
        <v>60</v>
      </c>
      <c r="AL15" s="5">
        <v>70</v>
      </c>
      <c r="AN15" s="5">
        <v>90</v>
      </c>
      <c r="AP15" s="5">
        <f t="shared" si="0"/>
        <v>22</v>
      </c>
      <c r="AQ15" s="12">
        <f t="shared" si="1"/>
        <v>1533</v>
      </c>
      <c r="AR15" s="5" t="str">
        <f t="shared" si="2"/>
        <v>yes</v>
      </c>
      <c r="AS15" s="14">
        <f t="shared" si="3"/>
        <v>69.68181818181819</v>
      </c>
      <c r="AT15">
        <f t="shared" si="4"/>
        <v>9</v>
      </c>
    </row>
    <row r="16" spans="1:46" ht="12.75">
      <c r="A16">
        <f t="shared" si="5"/>
        <v>13</v>
      </c>
      <c r="B16" t="s">
        <v>19</v>
      </c>
      <c r="C16" t="s">
        <v>20</v>
      </c>
      <c r="D16" t="s">
        <v>57</v>
      </c>
      <c r="E16" s="7">
        <v>50</v>
      </c>
      <c r="G16" s="8">
        <v>0</v>
      </c>
      <c r="H16" s="8">
        <v>20</v>
      </c>
      <c r="I16">
        <v>99</v>
      </c>
      <c r="N16" s="8">
        <v>0</v>
      </c>
      <c r="O16" s="8">
        <v>70</v>
      </c>
      <c r="Q16" s="8">
        <v>90</v>
      </c>
      <c r="S16" s="8">
        <v>80</v>
      </c>
      <c r="U16" s="8">
        <v>0</v>
      </c>
      <c r="V16" s="8">
        <v>55</v>
      </c>
      <c r="X16">
        <v>85</v>
      </c>
      <c r="Z16" s="8">
        <v>85</v>
      </c>
      <c r="AA16" s="8">
        <v>99</v>
      </c>
      <c r="AC16" s="8">
        <v>90</v>
      </c>
      <c r="AD16" s="8">
        <v>90</v>
      </c>
      <c r="AE16" s="8">
        <v>80</v>
      </c>
      <c r="AF16" s="8">
        <v>88</v>
      </c>
      <c r="AG16" s="8">
        <v>99</v>
      </c>
      <c r="AJ16" s="8">
        <v>5</v>
      </c>
      <c r="AK16" s="8">
        <v>45</v>
      </c>
      <c r="AL16" s="8">
        <v>50</v>
      </c>
      <c r="AP16">
        <f t="shared" si="0"/>
        <v>21</v>
      </c>
      <c r="AQ16" s="11">
        <f t="shared" si="1"/>
        <v>1280</v>
      </c>
      <c r="AR16" t="str">
        <f t="shared" si="2"/>
        <v>yes</v>
      </c>
      <c r="AS16" s="13">
        <f t="shared" si="3"/>
        <v>60.95238095238095</v>
      </c>
      <c r="AT16">
        <f t="shared" si="4"/>
        <v>15</v>
      </c>
    </row>
    <row r="17" spans="1:46" ht="12.75">
      <c r="A17">
        <f t="shared" si="5"/>
        <v>14</v>
      </c>
      <c r="B17" t="s">
        <v>15</v>
      </c>
      <c r="C17" t="s">
        <v>16</v>
      </c>
      <c r="D17" t="s">
        <v>32</v>
      </c>
      <c r="E17" s="7">
        <v>60</v>
      </c>
      <c r="F17">
        <v>65</v>
      </c>
      <c r="G17" s="8">
        <v>60</v>
      </c>
      <c r="H17" s="8">
        <v>30</v>
      </c>
      <c r="I17">
        <v>99</v>
      </c>
      <c r="J17">
        <v>99</v>
      </c>
      <c r="K17">
        <v>50</v>
      </c>
      <c r="L17">
        <v>99</v>
      </c>
      <c r="N17" s="8">
        <v>99</v>
      </c>
      <c r="P17">
        <v>70</v>
      </c>
      <c r="Q17" s="8">
        <v>96</v>
      </c>
      <c r="R17" s="8">
        <v>80</v>
      </c>
      <c r="S17" s="8">
        <v>95</v>
      </c>
      <c r="T17" s="8">
        <v>80</v>
      </c>
      <c r="U17" s="8">
        <v>90</v>
      </c>
      <c r="V17" s="8">
        <v>70</v>
      </c>
      <c r="W17" s="8">
        <v>56</v>
      </c>
      <c r="X17" s="8">
        <v>70</v>
      </c>
      <c r="Y17" s="8">
        <v>80</v>
      </c>
      <c r="Z17" s="8">
        <v>90</v>
      </c>
      <c r="AA17" s="8">
        <v>99</v>
      </c>
      <c r="AC17" s="8">
        <v>30</v>
      </c>
      <c r="AF17" s="8">
        <v>40</v>
      </c>
      <c r="AI17">
        <v>97</v>
      </c>
      <c r="AJ17" s="8">
        <v>99</v>
      </c>
      <c r="AK17" s="8">
        <v>40</v>
      </c>
      <c r="AL17" s="8">
        <v>60</v>
      </c>
      <c r="AM17" s="8">
        <v>80</v>
      </c>
      <c r="AP17">
        <f t="shared" si="0"/>
        <v>28</v>
      </c>
      <c r="AQ17" s="11">
        <f t="shared" si="1"/>
        <v>2083</v>
      </c>
      <c r="AR17" t="str">
        <f t="shared" si="2"/>
        <v>yes</v>
      </c>
      <c r="AS17" s="13">
        <f t="shared" si="3"/>
        <v>74.39285714285714</v>
      </c>
      <c r="AT17">
        <f t="shared" si="4"/>
        <v>6</v>
      </c>
    </row>
    <row r="18" spans="1:46" s="5" customFormat="1" ht="12.75">
      <c r="A18" s="5">
        <f t="shared" si="5"/>
        <v>15</v>
      </c>
      <c r="B18" s="5" t="s">
        <v>29</v>
      </c>
      <c r="C18" s="5" t="s">
        <v>30</v>
      </c>
      <c r="D18" s="5" t="s">
        <v>58</v>
      </c>
      <c r="E18" s="6">
        <v>70</v>
      </c>
      <c r="F18" s="5">
        <v>65</v>
      </c>
      <c r="G18" s="5">
        <v>0</v>
      </c>
      <c r="H18" s="5">
        <v>20</v>
      </c>
      <c r="I18" s="5">
        <v>99</v>
      </c>
      <c r="K18" s="5">
        <v>90</v>
      </c>
      <c r="N18" s="5">
        <v>99</v>
      </c>
      <c r="P18" s="5">
        <v>60</v>
      </c>
      <c r="Q18" s="5">
        <v>90</v>
      </c>
      <c r="R18" s="5">
        <v>99</v>
      </c>
      <c r="S18" s="5">
        <v>50</v>
      </c>
      <c r="T18" s="5">
        <v>80</v>
      </c>
      <c r="U18" s="5">
        <v>0</v>
      </c>
      <c r="V18" s="5">
        <v>65</v>
      </c>
      <c r="X18" s="5">
        <v>55</v>
      </c>
      <c r="Y18" s="5">
        <v>85</v>
      </c>
      <c r="Z18" s="5">
        <v>75</v>
      </c>
      <c r="AA18" s="5">
        <v>99</v>
      </c>
      <c r="AC18" s="5">
        <v>30</v>
      </c>
      <c r="AF18" s="5">
        <v>55</v>
      </c>
      <c r="AK18" s="5">
        <v>20</v>
      </c>
      <c r="AL18" s="5">
        <v>50</v>
      </c>
      <c r="AP18" s="5">
        <f t="shared" si="0"/>
        <v>22</v>
      </c>
      <c r="AQ18" s="12">
        <f t="shared" si="1"/>
        <v>1356</v>
      </c>
      <c r="AR18" s="5" t="str">
        <f t="shared" si="2"/>
        <v>yes</v>
      </c>
      <c r="AS18" s="14">
        <f t="shared" si="3"/>
        <v>61.63636363636363</v>
      </c>
      <c r="AT18">
        <f t="shared" si="4"/>
        <v>14</v>
      </c>
    </row>
    <row r="19" spans="1:46" ht="12.75">
      <c r="A19">
        <f t="shared" si="5"/>
        <v>16</v>
      </c>
      <c r="B19" t="s">
        <v>9</v>
      </c>
      <c r="C19" t="s">
        <v>10</v>
      </c>
      <c r="D19" t="s">
        <v>59</v>
      </c>
      <c r="E19" s="4"/>
      <c r="F19" s="8">
        <v>60</v>
      </c>
      <c r="G19" s="8">
        <v>0</v>
      </c>
      <c r="H19" s="8">
        <v>30</v>
      </c>
      <c r="I19">
        <v>99</v>
      </c>
      <c r="J19">
        <v>10</v>
      </c>
      <c r="N19" s="8">
        <v>40</v>
      </c>
      <c r="R19" s="8">
        <v>65</v>
      </c>
      <c r="S19" s="8">
        <v>95</v>
      </c>
      <c r="U19" s="8">
        <v>0</v>
      </c>
      <c r="V19" s="8">
        <v>80</v>
      </c>
      <c r="X19" s="8">
        <v>60</v>
      </c>
      <c r="Y19" s="8">
        <v>80</v>
      </c>
      <c r="Z19" s="8">
        <v>80</v>
      </c>
      <c r="AA19" s="8">
        <v>99</v>
      </c>
      <c r="AC19" s="8">
        <v>30</v>
      </c>
      <c r="AD19" s="8">
        <v>80</v>
      </c>
      <c r="AE19" s="8">
        <v>20</v>
      </c>
      <c r="AF19" s="8">
        <v>45</v>
      </c>
      <c r="AG19" s="8">
        <v>90</v>
      </c>
      <c r="AH19" s="8">
        <v>85</v>
      </c>
      <c r="AI19" s="8">
        <v>89</v>
      </c>
      <c r="AJ19" s="8">
        <v>10</v>
      </c>
      <c r="AK19" s="8">
        <v>40</v>
      </c>
      <c r="AL19" s="8">
        <v>65</v>
      </c>
      <c r="AM19" s="8">
        <v>90</v>
      </c>
      <c r="AP19">
        <f t="shared" si="0"/>
        <v>25</v>
      </c>
      <c r="AQ19" s="11">
        <f t="shared" si="1"/>
        <v>1442</v>
      </c>
      <c r="AR19" t="str">
        <f t="shared" si="2"/>
        <v>yes</v>
      </c>
      <c r="AS19" s="13">
        <f t="shared" si="3"/>
        <v>57.68</v>
      </c>
      <c r="AT19">
        <f t="shared" si="4"/>
        <v>19</v>
      </c>
    </row>
    <row r="20" spans="1:46" ht="12.75">
      <c r="A20">
        <f t="shared" si="5"/>
        <v>17</v>
      </c>
      <c r="B20" t="s">
        <v>7</v>
      </c>
      <c r="C20" t="s">
        <v>8</v>
      </c>
      <c r="D20" t="s">
        <v>60</v>
      </c>
      <c r="E20" s="4"/>
      <c r="G20" s="8">
        <v>0</v>
      </c>
      <c r="H20" s="8">
        <v>50</v>
      </c>
      <c r="I20">
        <v>96</v>
      </c>
      <c r="N20" s="8">
        <v>50</v>
      </c>
      <c r="P20">
        <v>50</v>
      </c>
      <c r="Q20">
        <v>96</v>
      </c>
      <c r="T20">
        <v>80</v>
      </c>
      <c r="U20" s="8">
        <v>0</v>
      </c>
      <c r="X20" s="8">
        <v>70</v>
      </c>
      <c r="AA20" s="8">
        <v>99</v>
      </c>
      <c r="AC20" s="8">
        <v>30</v>
      </c>
      <c r="AD20">
        <v>60</v>
      </c>
      <c r="AG20" s="8">
        <v>90</v>
      </c>
      <c r="AK20" s="8">
        <v>35</v>
      </c>
      <c r="AL20" s="8">
        <v>60</v>
      </c>
      <c r="AP20">
        <f t="shared" si="0"/>
        <v>15</v>
      </c>
      <c r="AQ20" s="11">
        <f t="shared" si="1"/>
        <v>866</v>
      </c>
      <c r="AR20" t="str">
        <f t="shared" si="2"/>
        <v>NO</v>
      </c>
      <c r="AS20" s="13">
        <f t="shared" si="3"/>
        <v>57.733333333333334</v>
      </c>
      <c r="AT20">
        <f t="shared" si="4"/>
        <v>18</v>
      </c>
    </row>
    <row r="21" spans="1:46" s="5" customFormat="1" ht="12.75">
      <c r="A21" s="5">
        <f t="shared" si="5"/>
        <v>18</v>
      </c>
      <c r="B21" s="5" t="s">
        <v>41</v>
      </c>
      <c r="C21" s="5" t="s">
        <v>42</v>
      </c>
      <c r="D21" s="5" t="s">
        <v>62</v>
      </c>
      <c r="G21" s="5">
        <v>50</v>
      </c>
      <c r="H21" s="5">
        <v>40</v>
      </c>
      <c r="I21" s="5">
        <v>99</v>
      </c>
      <c r="N21" s="5">
        <v>75</v>
      </c>
      <c r="O21" s="5">
        <v>75</v>
      </c>
      <c r="P21" s="5">
        <v>70</v>
      </c>
      <c r="Q21" s="5">
        <v>91</v>
      </c>
      <c r="S21" s="5">
        <v>60</v>
      </c>
      <c r="T21" s="5">
        <v>97</v>
      </c>
      <c r="U21" s="5">
        <v>0</v>
      </c>
      <c r="X21" s="5">
        <v>45</v>
      </c>
      <c r="Z21" s="5">
        <v>75</v>
      </c>
      <c r="AA21" s="5">
        <v>99</v>
      </c>
      <c r="AC21" s="5">
        <v>30</v>
      </c>
      <c r="AH21" s="5">
        <v>99</v>
      </c>
      <c r="AJ21" s="5">
        <v>7</v>
      </c>
      <c r="AK21" s="5">
        <v>25</v>
      </c>
      <c r="AL21" s="5">
        <v>50</v>
      </c>
      <c r="AP21" s="5">
        <f t="shared" si="0"/>
        <v>18</v>
      </c>
      <c r="AQ21" s="12">
        <f t="shared" si="1"/>
        <v>1087</v>
      </c>
      <c r="AR21" s="5" t="str">
        <f t="shared" si="2"/>
        <v>NO</v>
      </c>
      <c r="AS21" s="14">
        <f t="shared" si="3"/>
        <v>60.388888888888886</v>
      </c>
      <c r="AT21">
        <f t="shared" si="4"/>
        <v>16</v>
      </c>
    </row>
    <row r="22" spans="1:46" ht="12.75">
      <c r="A22">
        <f t="shared" si="5"/>
        <v>19</v>
      </c>
      <c r="B22" t="s">
        <v>43</v>
      </c>
      <c r="C22" t="s">
        <v>44</v>
      </c>
      <c r="D22" t="s">
        <v>61</v>
      </c>
      <c r="G22" s="8">
        <v>25</v>
      </c>
      <c r="H22" s="8">
        <v>88</v>
      </c>
      <c r="I22">
        <v>96</v>
      </c>
      <c r="J22">
        <v>50</v>
      </c>
      <c r="M22">
        <v>70</v>
      </c>
      <c r="N22" s="8">
        <v>60</v>
      </c>
      <c r="P22" s="8">
        <v>50</v>
      </c>
      <c r="Q22" s="8">
        <v>95</v>
      </c>
      <c r="S22" s="8">
        <v>50</v>
      </c>
      <c r="T22" s="8">
        <v>80</v>
      </c>
      <c r="U22" s="8">
        <v>0</v>
      </c>
      <c r="V22" s="8">
        <v>65</v>
      </c>
      <c r="W22" s="8">
        <v>80</v>
      </c>
      <c r="X22" s="8">
        <v>70</v>
      </c>
      <c r="Z22" s="8">
        <v>0</v>
      </c>
      <c r="AA22" s="8">
        <v>99</v>
      </c>
      <c r="AC22" s="8">
        <v>30</v>
      </c>
      <c r="AH22">
        <v>50</v>
      </c>
      <c r="AJ22">
        <v>25</v>
      </c>
      <c r="AK22" s="8">
        <v>99</v>
      </c>
      <c r="AL22" s="8">
        <v>55</v>
      </c>
      <c r="AP22">
        <f t="shared" si="0"/>
        <v>21</v>
      </c>
      <c r="AQ22" s="11">
        <f t="shared" si="1"/>
        <v>1237</v>
      </c>
      <c r="AR22" t="str">
        <f t="shared" si="2"/>
        <v>yes</v>
      </c>
      <c r="AS22" s="13">
        <f t="shared" si="3"/>
        <v>58.904761904761905</v>
      </c>
      <c r="AT22">
        <f t="shared" si="4"/>
        <v>17</v>
      </c>
    </row>
    <row r="24" spans="2:45" s="2" customFormat="1" ht="12.75">
      <c r="B24" s="2" t="s">
        <v>31</v>
      </c>
      <c r="C24" s="2">
        <f>COUNTA(C4:C22)</f>
        <v>19</v>
      </c>
      <c r="D24" s="2" t="s">
        <v>112</v>
      </c>
      <c r="E24" s="2">
        <f>MIN(E4:E22)</f>
        <v>40</v>
      </c>
      <c r="F24" s="2">
        <f aca="true" t="shared" si="6" ref="F24:AN24">MIN(F4:F22)</f>
        <v>40</v>
      </c>
      <c r="G24" s="2">
        <f t="shared" si="6"/>
        <v>0</v>
      </c>
      <c r="H24" s="2">
        <f t="shared" si="6"/>
        <v>20</v>
      </c>
      <c r="I24" s="2">
        <f t="shared" si="6"/>
        <v>96</v>
      </c>
      <c r="J24" s="2">
        <f t="shared" si="6"/>
        <v>10</v>
      </c>
      <c r="K24" s="2">
        <f t="shared" si="6"/>
        <v>50</v>
      </c>
      <c r="L24" s="2">
        <f t="shared" si="6"/>
        <v>50</v>
      </c>
      <c r="M24" s="2">
        <f t="shared" si="6"/>
        <v>65</v>
      </c>
      <c r="N24" s="2">
        <f t="shared" si="6"/>
        <v>0</v>
      </c>
      <c r="O24" s="2">
        <f t="shared" si="6"/>
        <v>70</v>
      </c>
      <c r="P24" s="2">
        <f t="shared" si="6"/>
        <v>50</v>
      </c>
      <c r="Q24" s="2">
        <f t="shared" si="6"/>
        <v>90</v>
      </c>
      <c r="R24" s="2">
        <f t="shared" si="6"/>
        <v>27</v>
      </c>
      <c r="S24" s="2">
        <f t="shared" si="6"/>
        <v>40</v>
      </c>
      <c r="T24" s="2">
        <f t="shared" si="6"/>
        <v>60</v>
      </c>
      <c r="U24" s="2">
        <f t="shared" si="6"/>
        <v>0</v>
      </c>
      <c r="V24" s="2">
        <f t="shared" si="6"/>
        <v>55</v>
      </c>
      <c r="W24" s="2">
        <f t="shared" si="6"/>
        <v>40</v>
      </c>
      <c r="X24" s="2">
        <f t="shared" si="6"/>
        <v>45</v>
      </c>
      <c r="Y24" s="2">
        <f t="shared" si="6"/>
        <v>79</v>
      </c>
      <c r="Z24" s="2">
        <f t="shared" si="6"/>
        <v>0</v>
      </c>
      <c r="AA24" s="2">
        <f t="shared" si="6"/>
        <v>99</v>
      </c>
      <c r="AB24" s="2">
        <f t="shared" si="6"/>
        <v>99</v>
      </c>
      <c r="AC24" s="2">
        <f t="shared" si="6"/>
        <v>10</v>
      </c>
      <c r="AD24" s="2">
        <f t="shared" si="6"/>
        <v>50</v>
      </c>
      <c r="AE24" s="2">
        <f t="shared" si="6"/>
        <v>0</v>
      </c>
      <c r="AF24" s="2">
        <f t="shared" si="6"/>
        <v>40</v>
      </c>
      <c r="AG24" s="2">
        <f t="shared" si="6"/>
        <v>80</v>
      </c>
      <c r="AH24" s="2">
        <f t="shared" si="6"/>
        <v>50</v>
      </c>
      <c r="AI24" s="2">
        <f t="shared" si="6"/>
        <v>89</v>
      </c>
      <c r="AJ24" s="2">
        <f t="shared" si="6"/>
        <v>5</v>
      </c>
      <c r="AK24" s="2">
        <f t="shared" si="6"/>
        <v>20</v>
      </c>
      <c r="AL24" s="2">
        <f t="shared" si="6"/>
        <v>40</v>
      </c>
      <c r="AM24" s="2">
        <f t="shared" si="6"/>
        <v>80</v>
      </c>
      <c r="AN24" s="2">
        <f t="shared" si="6"/>
        <v>85</v>
      </c>
      <c r="AP24" s="2">
        <f>MIN(AP4:AP22)</f>
        <v>15</v>
      </c>
      <c r="AQ24" s="2">
        <f>MIN(AQ4:AQ22)</f>
        <v>866</v>
      </c>
      <c r="AS24" s="2">
        <f>MIN(AS4:AS22)</f>
        <v>57.68</v>
      </c>
    </row>
    <row r="25" spans="2:45" ht="12.75">
      <c r="B25" s="2"/>
      <c r="C25" s="3"/>
      <c r="D25" s="2" t="s">
        <v>113</v>
      </c>
      <c r="E25">
        <f>MAX(E4:E22)</f>
        <v>80</v>
      </c>
      <c r="F25">
        <f aca="true" t="shared" si="7" ref="F25:AN25">MAX(F4:F22)</f>
        <v>75</v>
      </c>
      <c r="G25">
        <f t="shared" si="7"/>
        <v>99</v>
      </c>
      <c r="H25">
        <f t="shared" si="7"/>
        <v>99</v>
      </c>
      <c r="I25">
        <f t="shared" si="7"/>
        <v>99</v>
      </c>
      <c r="J25">
        <f t="shared" si="7"/>
        <v>99</v>
      </c>
      <c r="K25">
        <f t="shared" si="7"/>
        <v>99</v>
      </c>
      <c r="L25">
        <f t="shared" si="7"/>
        <v>99</v>
      </c>
      <c r="M25">
        <f t="shared" si="7"/>
        <v>95</v>
      </c>
      <c r="N25">
        <f t="shared" si="7"/>
        <v>99</v>
      </c>
      <c r="O25">
        <f t="shared" si="7"/>
        <v>95</v>
      </c>
      <c r="P25">
        <f t="shared" si="7"/>
        <v>99</v>
      </c>
      <c r="Q25">
        <f t="shared" si="7"/>
        <v>99</v>
      </c>
      <c r="R25">
        <f t="shared" si="7"/>
        <v>99</v>
      </c>
      <c r="S25">
        <f t="shared" si="7"/>
        <v>99</v>
      </c>
      <c r="T25">
        <f t="shared" si="7"/>
        <v>99</v>
      </c>
      <c r="U25">
        <f t="shared" si="7"/>
        <v>99</v>
      </c>
      <c r="V25">
        <f t="shared" si="7"/>
        <v>90</v>
      </c>
      <c r="W25">
        <f t="shared" si="7"/>
        <v>99</v>
      </c>
      <c r="X25">
        <f t="shared" si="7"/>
        <v>85</v>
      </c>
      <c r="Y25">
        <f t="shared" si="7"/>
        <v>99</v>
      </c>
      <c r="Z25">
        <f t="shared" si="7"/>
        <v>99</v>
      </c>
      <c r="AA25">
        <f t="shared" si="7"/>
        <v>99</v>
      </c>
      <c r="AB25">
        <f t="shared" si="7"/>
        <v>99</v>
      </c>
      <c r="AC25">
        <f t="shared" si="7"/>
        <v>90</v>
      </c>
      <c r="AD25">
        <f t="shared" si="7"/>
        <v>90</v>
      </c>
      <c r="AE25">
        <f t="shared" si="7"/>
        <v>99</v>
      </c>
      <c r="AF25">
        <f t="shared" si="7"/>
        <v>99</v>
      </c>
      <c r="AG25">
        <f t="shared" si="7"/>
        <v>99</v>
      </c>
      <c r="AH25">
        <f t="shared" si="7"/>
        <v>99</v>
      </c>
      <c r="AI25">
        <f t="shared" si="7"/>
        <v>99</v>
      </c>
      <c r="AJ25">
        <f t="shared" si="7"/>
        <v>99</v>
      </c>
      <c r="AK25">
        <f t="shared" si="7"/>
        <v>99</v>
      </c>
      <c r="AL25">
        <f t="shared" si="7"/>
        <v>85</v>
      </c>
      <c r="AM25">
        <f t="shared" si="7"/>
        <v>90</v>
      </c>
      <c r="AN25">
        <f t="shared" si="7"/>
        <v>99</v>
      </c>
      <c r="AP25">
        <f>MAX(AP4:AP22)</f>
        <v>28</v>
      </c>
      <c r="AQ25" s="11">
        <f>MAX(AQ4:AQ22)</f>
        <v>2227</v>
      </c>
      <c r="AR25" s="15">
        <f>AQ25/2</f>
        <v>1113.5</v>
      </c>
      <c r="AS25" s="13">
        <f>MAX(AS4:AS22)</f>
        <v>79.53571428571429</v>
      </c>
    </row>
    <row r="26" spans="4:45" ht="12.75">
      <c r="D26" s="2" t="s">
        <v>106</v>
      </c>
      <c r="E26">
        <f>COUNT(E4:E22)</f>
        <v>14</v>
      </c>
      <c r="F26">
        <f aca="true" t="shared" si="8" ref="F26:AN26">COUNT(F4:F22)</f>
        <v>14</v>
      </c>
      <c r="G26">
        <f t="shared" si="8"/>
        <v>19</v>
      </c>
      <c r="H26">
        <f t="shared" si="8"/>
        <v>19</v>
      </c>
      <c r="I26">
        <f t="shared" si="8"/>
        <v>19</v>
      </c>
      <c r="J26">
        <f t="shared" si="8"/>
        <v>11</v>
      </c>
      <c r="K26">
        <f t="shared" si="8"/>
        <v>8</v>
      </c>
      <c r="L26">
        <f t="shared" si="8"/>
        <v>8</v>
      </c>
      <c r="M26">
        <f t="shared" si="8"/>
        <v>4</v>
      </c>
      <c r="N26">
        <f t="shared" si="8"/>
        <v>19</v>
      </c>
      <c r="O26">
        <f t="shared" si="8"/>
        <v>12</v>
      </c>
      <c r="P26">
        <f t="shared" si="8"/>
        <v>10</v>
      </c>
      <c r="Q26">
        <f t="shared" si="8"/>
        <v>18</v>
      </c>
      <c r="R26">
        <f t="shared" si="8"/>
        <v>10</v>
      </c>
      <c r="S26">
        <f t="shared" si="8"/>
        <v>18</v>
      </c>
      <c r="T26">
        <f t="shared" si="8"/>
        <v>16</v>
      </c>
      <c r="U26">
        <f t="shared" si="8"/>
        <v>19</v>
      </c>
      <c r="V26">
        <f t="shared" si="8"/>
        <v>14</v>
      </c>
      <c r="W26">
        <f t="shared" si="8"/>
        <v>5</v>
      </c>
      <c r="X26">
        <f t="shared" si="8"/>
        <v>13</v>
      </c>
      <c r="Y26">
        <f t="shared" si="8"/>
        <v>9</v>
      </c>
      <c r="Z26">
        <f t="shared" si="8"/>
        <v>15</v>
      </c>
      <c r="AA26">
        <f t="shared" si="8"/>
        <v>19</v>
      </c>
      <c r="AB26">
        <f t="shared" si="8"/>
        <v>3</v>
      </c>
      <c r="AC26">
        <f t="shared" si="8"/>
        <v>19</v>
      </c>
      <c r="AD26">
        <f t="shared" si="8"/>
        <v>5</v>
      </c>
      <c r="AE26">
        <f t="shared" si="8"/>
        <v>6</v>
      </c>
      <c r="AF26">
        <f t="shared" si="8"/>
        <v>13</v>
      </c>
      <c r="AG26">
        <f t="shared" si="8"/>
        <v>9</v>
      </c>
      <c r="AH26">
        <f t="shared" si="8"/>
        <v>6</v>
      </c>
      <c r="AI26">
        <f t="shared" si="8"/>
        <v>5</v>
      </c>
      <c r="AJ26">
        <f t="shared" si="8"/>
        <v>11</v>
      </c>
      <c r="AK26">
        <f t="shared" si="8"/>
        <v>19</v>
      </c>
      <c r="AL26">
        <f t="shared" si="8"/>
        <v>19</v>
      </c>
      <c r="AM26">
        <f t="shared" si="8"/>
        <v>4</v>
      </c>
      <c r="AN26">
        <f t="shared" si="8"/>
        <v>5</v>
      </c>
      <c r="AP26">
        <f>COUNT(AP4:AP22)</f>
        <v>19</v>
      </c>
      <c r="AQ26">
        <f>COUNT(AQ4:AQ22)</f>
        <v>19</v>
      </c>
      <c r="AS26">
        <f>COUNT(AS4:AS22)</f>
        <v>19</v>
      </c>
    </row>
    <row r="27" spans="4:45" ht="12.75">
      <c r="D27" s="2" t="s">
        <v>115</v>
      </c>
      <c r="E27">
        <f>AVERAGE(E4:E22)</f>
        <v>59.642857142857146</v>
      </c>
      <c r="F27">
        <f aca="true" t="shared" si="9" ref="F27:AN27">AVERAGE(F4:F22)</f>
        <v>66.07142857142857</v>
      </c>
      <c r="G27">
        <f t="shared" si="9"/>
        <v>27.31578947368421</v>
      </c>
      <c r="H27">
        <f t="shared" si="9"/>
        <v>49.05263157894737</v>
      </c>
      <c r="I27">
        <f t="shared" si="9"/>
        <v>97.42105263157895</v>
      </c>
      <c r="J27">
        <f t="shared" si="9"/>
        <v>74.45454545454545</v>
      </c>
      <c r="K27">
        <f t="shared" si="9"/>
        <v>91.75</v>
      </c>
      <c r="L27">
        <f t="shared" si="9"/>
        <v>56.125</v>
      </c>
      <c r="M27">
        <f t="shared" si="9"/>
        <v>80</v>
      </c>
      <c r="N27">
        <f t="shared" si="9"/>
        <v>59.26315789473684</v>
      </c>
      <c r="O27">
        <f t="shared" si="9"/>
        <v>85.41666666666667</v>
      </c>
      <c r="P27">
        <f t="shared" si="9"/>
        <v>68.4</v>
      </c>
      <c r="Q27">
        <f t="shared" si="9"/>
        <v>95.27777777777777</v>
      </c>
      <c r="R27">
        <f t="shared" si="9"/>
        <v>70.1</v>
      </c>
      <c r="S27">
        <f t="shared" si="9"/>
        <v>75.44444444444444</v>
      </c>
      <c r="T27">
        <f t="shared" si="9"/>
        <v>81.8125</v>
      </c>
      <c r="U27">
        <f t="shared" si="9"/>
        <v>37.21052631578947</v>
      </c>
      <c r="V27">
        <f t="shared" si="9"/>
        <v>72.5</v>
      </c>
      <c r="W27">
        <f t="shared" si="9"/>
        <v>65</v>
      </c>
      <c r="X27">
        <f t="shared" si="9"/>
        <v>63.07692307692308</v>
      </c>
      <c r="Y27">
        <f t="shared" si="9"/>
        <v>88.88888888888889</v>
      </c>
      <c r="Z27">
        <f t="shared" si="9"/>
        <v>73.2</v>
      </c>
      <c r="AA27">
        <f t="shared" si="9"/>
        <v>99</v>
      </c>
      <c r="AB27">
        <f t="shared" si="9"/>
        <v>99</v>
      </c>
      <c r="AC27">
        <f t="shared" si="9"/>
        <v>37.36842105263158</v>
      </c>
      <c r="AD27">
        <f t="shared" si="9"/>
        <v>66</v>
      </c>
      <c r="AE27">
        <f t="shared" si="9"/>
        <v>54.833333333333336</v>
      </c>
      <c r="AF27">
        <f t="shared" si="9"/>
        <v>72.6923076923077</v>
      </c>
      <c r="AG27">
        <f t="shared" si="9"/>
        <v>87.11111111111111</v>
      </c>
      <c r="AH27">
        <f t="shared" si="9"/>
        <v>84.5</v>
      </c>
      <c r="AI27">
        <f t="shared" si="9"/>
        <v>94.4</v>
      </c>
      <c r="AJ27">
        <f t="shared" si="9"/>
        <v>48.81818181818182</v>
      </c>
      <c r="AK27">
        <f t="shared" si="9"/>
        <v>60.1578947368421</v>
      </c>
      <c r="AL27">
        <f t="shared" si="9"/>
        <v>61.31578947368421</v>
      </c>
      <c r="AM27">
        <f t="shared" si="9"/>
        <v>82.5</v>
      </c>
      <c r="AN27">
        <f t="shared" si="9"/>
        <v>92.8</v>
      </c>
      <c r="AP27">
        <f>AVERAGE(AP4:AP22)</f>
        <v>23</v>
      </c>
      <c r="AQ27" s="10">
        <f>AVERAGE(AQ4:AQ22)</f>
        <v>1576.8947368421052</v>
      </c>
      <c r="AR27" s="10"/>
      <c r="AS27" s="10">
        <f>AVERAGE(AS4:AS22)</f>
        <v>67.87853897000713</v>
      </c>
    </row>
    <row r="28" spans="4:45" ht="12.75">
      <c r="D28" s="2" t="s">
        <v>114</v>
      </c>
      <c r="E28">
        <f>STDEV(E4:E22)</f>
        <v>9.896441807011255</v>
      </c>
      <c r="F28">
        <f aca="true" t="shared" si="10" ref="F28:AN28">STDEV(F4:F22)</f>
        <v>9.235918893223234</v>
      </c>
      <c r="G28">
        <f t="shared" si="10"/>
        <v>29.50904311784769</v>
      </c>
      <c r="H28">
        <f t="shared" si="10"/>
        <v>25.003274639335913</v>
      </c>
      <c r="I28">
        <f t="shared" si="10"/>
        <v>1.5389675281275652</v>
      </c>
      <c r="J28">
        <f t="shared" si="10"/>
        <v>26.02446401509025</v>
      </c>
      <c r="K28">
        <f t="shared" si="10"/>
        <v>17.161002301730512</v>
      </c>
      <c r="L28">
        <f t="shared" si="10"/>
        <v>17.324116139070416</v>
      </c>
      <c r="M28">
        <f t="shared" si="10"/>
        <v>14.719601443879744</v>
      </c>
      <c r="N28">
        <f t="shared" si="10"/>
        <v>27.001732671283563</v>
      </c>
      <c r="O28">
        <f t="shared" si="10"/>
        <v>7.216878364870353</v>
      </c>
      <c r="P28">
        <f t="shared" si="10"/>
        <v>17.44960999245797</v>
      </c>
      <c r="Q28">
        <f t="shared" si="10"/>
        <v>2.4448157769057564</v>
      </c>
      <c r="R28">
        <f t="shared" si="10"/>
        <v>23.839509689215976</v>
      </c>
      <c r="S28">
        <f t="shared" si="10"/>
        <v>18.94022244177165</v>
      </c>
      <c r="T28">
        <f t="shared" si="10"/>
        <v>10.790234782740674</v>
      </c>
      <c r="U28">
        <f t="shared" si="10"/>
        <v>45.94390172006681</v>
      </c>
      <c r="V28">
        <f t="shared" si="10"/>
        <v>9.951806948412008</v>
      </c>
      <c r="W28">
        <f t="shared" si="10"/>
        <v>24.041630560342615</v>
      </c>
      <c r="X28">
        <f t="shared" si="10"/>
        <v>11.821319289469761</v>
      </c>
      <c r="Y28">
        <f t="shared" si="10"/>
        <v>9.739666889124663</v>
      </c>
      <c r="Z28">
        <f t="shared" si="10"/>
        <v>30.79703139682691</v>
      </c>
      <c r="AA28">
        <f t="shared" si="10"/>
        <v>0</v>
      </c>
      <c r="AB28">
        <f t="shared" si="10"/>
        <v>0</v>
      </c>
      <c r="AC28">
        <f t="shared" si="10"/>
        <v>17.588539596743068</v>
      </c>
      <c r="AD28">
        <f t="shared" si="10"/>
        <v>18.16590212458495</v>
      </c>
      <c r="AE28">
        <f t="shared" si="10"/>
        <v>37.57880608357145</v>
      </c>
      <c r="AF28">
        <f t="shared" si="10"/>
        <v>21.89895208826447</v>
      </c>
      <c r="AG28">
        <f t="shared" si="10"/>
        <v>6.900080514828165</v>
      </c>
      <c r="AH28">
        <f t="shared" si="10"/>
        <v>19.552493447128427</v>
      </c>
      <c r="AI28">
        <f t="shared" si="10"/>
        <v>4.97995983919542</v>
      </c>
      <c r="AJ28">
        <f t="shared" si="10"/>
        <v>36.331303807648254</v>
      </c>
      <c r="AK28">
        <f t="shared" si="10"/>
        <v>27.19939369809298</v>
      </c>
      <c r="AL28">
        <f t="shared" si="10"/>
        <v>12.342575958305853</v>
      </c>
      <c r="AM28">
        <f t="shared" si="10"/>
        <v>5</v>
      </c>
      <c r="AN28">
        <f t="shared" si="10"/>
        <v>6.099180272790822</v>
      </c>
      <c r="AP28" s="13">
        <f>STDEV(AP4:AP22)</f>
        <v>3.415650255319866</v>
      </c>
      <c r="AQ28" s="10">
        <f>STDEV(AQ4:AQ22)</f>
        <v>363.74165049399204</v>
      </c>
      <c r="AR28" s="10"/>
      <c r="AS28" s="10">
        <f>STDEV(AS4:AS22)</f>
        <v>7.233228803851932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&amp;LAlan Sherman&amp;CStudent Award Submissions 2007</oddHeader>
    <oddFooter>&amp;L&amp;A&amp;C&amp;P&amp;R&amp;D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28"/>
  <sheetViews>
    <sheetView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R2" sqref="AR2"/>
    </sheetView>
  </sheetViews>
  <sheetFormatPr defaultColWidth="9.140625" defaultRowHeight="12.75"/>
  <cols>
    <col min="1" max="1" width="4.00390625" style="0" customWidth="1"/>
    <col min="2" max="2" width="8.8515625" style="0" customWidth="1"/>
    <col min="3" max="3" width="10.8515625" style="0" customWidth="1"/>
    <col min="4" max="4" width="26.57421875" style="0" customWidth="1"/>
    <col min="5" max="5" width="5.140625" style="0" customWidth="1"/>
    <col min="6" max="6" width="4.57421875" style="0" customWidth="1"/>
    <col min="7" max="7" width="4.00390625" style="0" customWidth="1"/>
    <col min="8" max="8" width="4.28125" style="0" customWidth="1"/>
    <col min="9" max="9" width="4.00390625" style="0" customWidth="1"/>
    <col min="10" max="10" width="3.8515625" style="0" customWidth="1"/>
    <col min="11" max="12" width="4.140625" style="0" customWidth="1"/>
    <col min="13" max="13" width="3.8515625" style="0" customWidth="1"/>
    <col min="14" max="14" width="4.140625" style="0" customWidth="1"/>
    <col min="15" max="15" width="4.28125" style="0" customWidth="1"/>
    <col min="16" max="16" width="4.00390625" style="0" customWidth="1"/>
    <col min="17" max="17" width="3.7109375" style="0" customWidth="1"/>
    <col min="18" max="18" width="3.421875" style="0" customWidth="1"/>
    <col min="19" max="19" width="3.57421875" style="0" customWidth="1"/>
    <col min="20" max="20" width="4.28125" style="0" customWidth="1"/>
    <col min="21" max="21" width="3.8515625" style="0" customWidth="1"/>
    <col min="22" max="22" width="3.57421875" style="0" customWidth="1"/>
    <col min="23" max="23" width="3.7109375" style="0" customWidth="1"/>
    <col min="24" max="25" width="4.00390625" style="0" customWidth="1"/>
    <col min="26" max="27" width="3.7109375" style="0" customWidth="1"/>
    <col min="28" max="28" width="4.00390625" style="0" customWidth="1"/>
    <col min="29" max="29" width="3.57421875" style="0" customWidth="1"/>
    <col min="30" max="30" width="4.00390625" style="0" customWidth="1"/>
    <col min="31" max="31" width="3.421875" style="0" customWidth="1"/>
    <col min="32" max="32" width="3.57421875" style="0" customWidth="1"/>
    <col min="33" max="33" width="3.421875" style="0" customWidth="1"/>
    <col min="34" max="34" width="3.28125" style="0" customWidth="1"/>
    <col min="35" max="35" width="3.7109375" style="0" customWidth="1"/>
    <col min="36" max="36" width="3.140625" style="0" customWidth="1"/>
    <col min="37" max="37" width="3.421875" style="0" customWidth="1"/>
    <col min="38" max="38" width="3.140625" style="0" customWidth="1"/>
    <col min="39" max="39" width="3.421875" style="0" customWidth="1"/>
    <col min="40" max="40" width="3.7109375" style="0" customWidth="1"/>
    <col min="41" max="41" width="2.00390625" style="0" customWidth="1"/>
    <col min="42" max="42" width="8.140625" style="0" customWidth="1"/>
    <col min="43" max="44" width="8.57421875" style="0" customWidth="1"/>
    <col min="45" max="45" width="6.421875" style="0" customWidth="1"/>
  </cols>
  <sheetData>
    <row r="1" spans="1:5" s="1" customFormat="1" ht="12.75">
      <c r="A1" s="1" t="s">
        <v>33</v>
      </c>
      <c r="B1" s="1" t="s">
        <v>0</v>
      </c>
      <c r="E1" s="1" t="s">
        <v>34</v>
      </c>
    </row>
    <row r="2" spans="2:46" s="1" customFormat="1" ht="12.75">
      <c r="B2" s="1" t="s">
        <v>1</v>
      </c>
      <c r="C2" s="1" t="s">
        <v>2</v>
      </c>
      <c r="E2" s="1" t="s">
        <v>63</v>
      </c>
      <c r="F2" s="1" t="s">
        <v>64</v>
      </c>
      <c r="G2" s="1" t="s">
        <v>65</v>
      </c>
      <c r="H2" s="1" t="s">
        <v>66</v>
      </c>
      <c r="I2" s="1" t="s">
        <v>67</v>
      </c>
      <c r="J2" s="1" t="s">
        <v>68</v>
      </c>
      <c r="K2" s="1" t="s">
        <v>69</v>
      </c>
      <c r="L2" s="1" t="s">
        <v>70</v>
      </c>
      <c r="M2" s="1" t="s">
        <v>71</v>
      </c>
      <c r="N2" s="1" t="s">
        <v>72</v>
      </c>
      <c r="O2" s="1" t="s">
        <v>73</v>
      </c>
      <c r="P2" s="1" t="s">
        <v>74</v>
      </c>
      <c r="Q2" s="1" t="s">
        <v>75</v>
      </c>
      <c r="R2" s="1" t="s">
        <v>76</v>
      </c>
      <c r="S2" s="1" t="s">
        <v>77</v>
      </c>
      <c r="T2" s="1" t="s">
        <v>78</v>
      </c>
      <c r="U2" s="1" t="s">
        <v>79</v>
      </c>
      <c r="V2" s="1" t="s">
        <v>80</v>
      </c>
      <c r="W2" s="1" t="s">
        <v>81</v>
      </c>
      <c r="X2" s="1" t="s">
        <v>82</v>
      </c>
      <c r="Y2" s="1" t="s">
        <v>83</v>
      </c>
      <c r="Z2" s="1" t="s">
        <v>84</v>
      </c>
      <c r="AA2" s="1" t="s">
        <v>85</v>
      </c>
      <c r="AB2" s="1" t="s">
        <v>86</v>
      </c>
      <c r="AC2" s="1" t="s">
        <v>87</v>
      </c>
      <c r="AD2" s="1" t="s">
        <v>88</v>
      </c>
      <c r="AE2" s="1" t="s">
        <v>89</v>
      </c>
      <c r="AF2" s="1" t="s">
        <v>90</v>
      </c>
      <c r="AG2" s="1" t="s">
        <v>91</v>
      </c>
      <c r="AH2" s="1" t="s">
        <v>92</v>
      </c>
      <c r="AI2" s="1" t="s">
        <v>93</v>
      </c>
      <c r="AJ2" s="1" t="s">
        <v>94</v>
      </c>
      <c r="AK2" s="1" t="s">
        <v>95</v>
      </c>
      <c r="AL2" s="1" t="s">
        <v>96</v>
      </c>
      <c r="AM2" s="1" t="s">
        <v>97</v>
      </c>
      <c r="AN2" s="1" t="s">
        <v>98</v>
      </c>
      <c r="AP2" s="1" t="s">
        <v>106</v>
      </c>
      <c r="AQ2" s="1" t="s">
        <v>111</v>
      </c>
      <c r="AR2" s="1" t="s">
        <v>122</v>
      </c>
      <c r="AS2" s="1" t="s">
        <v>115</v>
      </c>
      <c r="AT2" s="1" t="s">
        <v>119</v>
      </c>
    </row>
    <row r="4" spans="1:46" ht="12.75">
      <c r="A4">
        <v>6</v>
      </c>
      <c r="B4" t="s">
        <v>11</v>
      </c>
      <c r="C4" t="s">
        <v>12</v>
      </c>
      <c r="D4" t="s">
        <v>50</v>
      </c>
      <c r="E4" s="7">
        <v>80</v>
      </c>
      <c r="F4">
        <v>75</v>
      </c>
      <c r="G4" s="8">
        <v>10</v>
      </c>
      <c r="H4" s="8">
        <v>70</v>
      </c>
      <c r="I4">
        <v>96</v>
      </c>
      <c r="J4">
        <v>85</v>
      </c>
      <c r="K4">
        <v>99</v>
      </c>
      <c r="L4">
        <v>50</v>
      </c>
      <c r="N4" s="8">
        <v>50</v>
      </c>
      <c r="O4" s="23">
        <v>88</v>
      </c>
      <c r="P4">
        <v>70</v>
      </c>
      <c r="Q4" s="8">
        <v>96</v>
      </c>
      <c r="R4" s="24">
        <v>65</v>
      </c>
      <c r="S4" s="8">
        <v>90</v>
      </c>
      <c r="T4" s="24">
        <v>95</v>
      </c>
      <c r="U4" s="8">
        <v>99</v>
      </c>
      <c r="V4" s="8">
        <v>85</v>
      </c>
      <c r="W4" s="24"/>
      <c r="X4" s="24">
        <v>75</v>
      </c>
      <c r="Y4" s="24">
        <v>99</v>
      </c>
      <c r="Z4" s="8">
        <v>99</v>
      </c>
      <c r="AA4" s="8">
        <v>99</v>
      </c>
      <c r="AB4">
        <v>99</v>
      </c>
      <c r="AC4" s="8">
        <v>60</v>
      </c>
      <c r="AD4" s="23"/>
      <c r="AE4" s="23">
        <v>60</v>
      </c>
      <c r="AF4" s="8">
        <v>70</v>
      </c>
      <c r="AG4" s="23"/>
      <c r="AH4">
        <v>99</v>
      </c>
      <c r="AJ4" s="8"/>
      <c r="AK4" s="8">
        <v>99</v>
      </c>
      <c r="AL4" s="8">
        <v>65</v>
      </c>
      <c r="AM4" s="24"/>
      <c r="AP4">
        <v>28</v>
      </c>
      <c r="AQ4" s="11">
        <v>2227</v>
      </c>
      <c r="AR4" t="s">
        <v>120</v>
      </c>
      <c r="AS4" s="13">
        <v>79.53571428571429</v>
      </c>
      <c r="AT4">
        <v>1</v>
      </c>
    </row>
    <row r="5" spans="1:46" ht="12.75">
      <c r="A5">
        <v>2</v>
      </c>
      <c r="B5" t="s">
        <v>22</v>
      </c>
      <c r="C5" t="s">
        <v>35</v>
      </c>
      <c r="D5" t="s">
        <v>46</v>
      </c>
      <c r="E5" s="4">
        <v>65</v>
      </c>
      <c r="F5">
        <v>70</v>
      </c>
      <c r="G5">
        <v>10</v>
      </c>
      <c r="H5">
        <v>99</v>
      </c>
      <c r="I5">
        <v>96</v>
      </c>
      <c r="J5">
        <v>90</v>
      </c>
      <c r="L5">
        <v>50</v>
      </c>
      <c r="M5">
        <v>90</v>
      </c>
      <c r="N5">
        <v>99</v>
      </c>
      <c r="O5">
        <v>86</v>
      </c>
      <c r="P5">
        <v>99</v>
      </c>
      <c r="Q5">
        <v>99</v>
      </c>
      <c r="S5">
        <v>99</v>
      </c>
      <c r="T5">
        <v>98</v>
      </c>
      <c r="U5">
        <v>0</v>
      </c>
      <c r="V5">
        <v>65</v>
      </c>
      <c r="Z5">
        <v>85</v>
      </c>
      <c r="AA5">
        <v>99</v>
      </c>
      <c r="AC5">
        <v>50</v>
      </c>
      <c r="AF5">
        <v>80</v>
      </c>
      <c r="AG5">
        <v>80</v>
      </c>
      <c r="AI5">
        <v>99</v>
      </c>
      <c r="AJ5">
        <v>82</v>
      </c>
      <c r="AK5">
        <v>50</v>
      </c>
      <c r="AL5">
        <v>85</v>
      </c>
      <c r="AP5">
        <v>25</v>
      </c>
      <c r="AQ5" s="11">
        <v>1925</v>
      </c>
      <c r="AR5" t="s">
        <v>120</v>
      </c>
      <c r="AS5" s="13">
        <v>77</v>
      </c>
      <c r="AT5">
        <v>2</v>
      </c>
    </row>
    <row r="6" spans="1:46" s="5" customFormat="1" ht="12.75">
      <c r="A6" s="5">
        <v>7</v>
      </c>
      <c r="B6" s="5" t="s">
        <v>3</v>
      </c>
      <c r="C6" s="5" t="s">
        <v>4</v>
      </c>
      <c r="D6" s="5" t="s">
        <v>51</v>
      </c>
      <c r="E6" s="20">
        <v>65</v>
      </c>
      <c r="F6" s="25">
        <v>75</v>
      </c>
      <c r="G6" s="25">
        <v>50</v>
      </c>
      <c r="H6" s="25">
        <v>90</v>
      </c>
      <c r="I6" s="5">
        <v>96</v>
      </c>
      <c r="J6" s="25">
        <v>90</v>
      </c>
      <c r="K6" s="25"/>
      <c r="L6" s="25"/>
      <c r="N6" s="25">
        <v>99</v>
      </c>
      <c r="O6" s="25">
        <v>86</v>
      </c>
      <c r="P6" s="5">
        <v>95</v>
      </c>
      <c r="Q6" s="25">
        <v>97</v>
      </c>
      <c r="R6" s="25"/>
      <c r="S6" s="25">
        <v>90</v>
      </c>
      <c r="T6" s="25">
        <v>70</v>
      </c>
      <c r="U6" s="25">
        <v>99</v>
      </c>
      <c r="V6" s="5">
        <v>80</v>
      </c>
      <c r="X6" s="5">
        <v>55</v>
      </c>
      <c r="Z6" s="25">
        <v>90</v>
      </c>
      <c r="AA6" s="25">
        <v>99</v>
      </c>
      <c r="AB6" s="25"/>
      <c r="AC6" s="25">
        <v>30</v>
      </c>
      <c r="AE6" s="5">
        <v>0</v>
      </c>
      <c r="AF6" s="25">
        <v>50</v>
      </c>
      <c r="AG6" s="5">
        <v>80</v>
      </c>
      <c r="AH6" s="5">
        <v>75</v>
      </c>
      <c r="AI6" s="5">
        <v>89</v>
      </c>
      <c r="AJ6" s="25">
        <v>75</v>
      </c>
      <c r="AK6" s="25">
        <v>65</v>
      </c>
      <c r="AL6" s="25">
        <v>85</v>
      </c>
      <c r="AN6" s="5">
        <v>99</v>
      </c>
      <c r="AP6" s="5">
        <v>27</v>
      </c>
      <c r="AQ6" s="12">
        <v>2074</v>
      </c>
      <c r="AR6" s="5" t="s">
        <v>120</v>
      </c>
      <c r="AS6" s="14">
        <v>76.81481481481481</v>
      </c>
      <c r="AT6" s="5">
        <v>3</v>
      </c>
    </row>
    <row r="7" spans="1:46" ht="12.75">
      <c r="A7">
        <v>9</v>
      </c>
      <c r="B7" t="s">
        <v>17</v>
      </c>
      <c r="C7" t="s">
        <v>18</v>
      </c>
      <c r="D7" t="s">
        <v>55</v>
      </c>
      <c r="E7" s="4">
        <v>55</v>
      </c>
      <c r="F7">
        <v>75</v>
      </c>
      <c r="G7" s="23">
        <v>0</v>
      </c>
      <c r="H7" s="23">
        <v>50</v>
      </c>
      <c r="I7">
        <v>96</v>
      </c>
      <c r="J7">
        <v>90</v>
      </c>
      <c r="K7">
        <v>99</v>
      </c>
      <c r="L7">
        <v>50</v>
      </c>
      <c r="N7" s="23">
        <v>50</v>
      </c>
      <c r="O7">
        <v>95</v>
      </c>
      <c r="Q7" s="23">
        <v>96</v>
      </c>
      <c r="R7">
        <v>90</v>
      </c>
      <c r="S7" s="23">
        <v>80</v>
      </c>
      <c r="T7" s="23">
        <v>80</v>
      </c>
      <c r="U7" s="23">
        <v>99</v>
      </c>
      <c r="V7" s="23"/>
      <c r="Y7">
        <v>99</v>
      </c>
      <c r="Z7">
        <v>70</v>
      </c>
      <c r="AA7" s="23">
        <v>99</v>
      </c>
      <c r="AB7">
        <v>99</v>
      </c>
      <c r="AC7" s="23">
        <v>30</v>
      </c>
      <c r="AD7">
        <v>50</v>
      </c>
      <c r="AF7">
        <v>99</v>
      </c>
      <c r="AG7">
        <v>80</v>
      </c>
      <c r="AK7" s="23">
        <v>95</v>
      </c>
      <c r="AL7" s="23">
        <v>70</v>
      </c>
      <c r="AM7" s="23"/>
      <c r="AN7" s="23"/>
      <c r="AP7">
        <v>25</v>
      </c>
      <c r="AQ7" s="11">
        <v>1896</v>
      </c>
      <c r="AR7" t="s">
        <v>120</v>
      </c>
      <c r="AS7" s="13">
        <v>75.84</v>
      </c>
      <c r="AT7">
        <v>4</v>
      </c>
    </row>
    <row r="8" spans="1:46" ht="12.75">
      <c r="A8">
        <v>8</v>
      </c>
      <c r="B8" t="s">
        <v>5</v>
      </c>
      <c r="C8" t="s">
        <v>6</v>
      </c>
      <c r="D8" t="s">
        <v>53</v>
      </c>
      <c r="E8" s="4">
        <v>70</v>
      </c>
      <c r="F8">
        <v>70</v>
      </c>
      <c r="G8" s="23">
        <v>50</v>
      </c>
      <c r="H8" s="23">
        <v>40</v>
      </c>
      <c r="I8">
        <v>99</v>
      </c>
      <c r="K8">
        <v>99</v>
      </c>
      <c r="L8">
        <v>50</v>
      </c>
      <c r="N8" s="23">
        <v>60</v>
      </c>
      <c r="Q8" s="23">
        <v>96</v>
      </c>
      <c r="R8" s="23">
        <v>85</v>
      </c>
      <c r="S8" s="23">
        <v>80</v>
      </c>
      <c r="T8" s="23">
        <v>60</v>
      </c>
      <c r="U8" s="23">
        <v>50</v>
      </c>
      <c r="V8" s="23">
        <v>90</v>
      </c>
      <c r="W8">
        <v>99</v>
      </c>
      <c r="Z8">
        <v>85</v>
      </c>
      <c r="AA8" s="23">
        <v>99</v>
      </c>
      <c r="AC8" s="23">
        <v>60</v>
      </c>
      <c r="AE8">
        <v>70</v>
      </c>
      <c r="AF8">
        <v>90</v>
      </c>
      <c r="AJ8">
        <v>60</v>
      </c>
      <c r="AK8" s="23">
        <v>95</v>
      </c>
      <c r="AL8" s="23">
        <v>75</v>
      </c>
      <c r="AM8">
        <v>80</v>
      </c>
      <c r="AP8">
        <v>24</v>
      </c>
      <c r="AQ8" s="11">
        <v>1812</v>
      </c>
      <c r="AR8" t="s">
        <v>120</v>
      </c>
      <c r="AS8" s="13">
        <v>75.5</v>
      </c>
      <c r="AT8">
        <v>5</v>
      </c>
    </row>
    <row r="9" spans="1:46" s="5" customFormat="1" ht="12.75">
      <c r="A9" s="5">
        <v>14</v>
      </c>
      <c r="B9" s="5" t="s">
        <v>15</v>
      </c>
      <c r="C9" s="5" t="s">
        <v>16</v>
      </c>
      <c r="D9" s="5" t="s">
        <v>32</v>
      </c>
      <c r="E9" s="6">
        <v>60</v>
      </c>
      <c r="F9" s="5">
        <v>65</v>
      </c>
      <c r="G9" s="5">
        <v>60</v>
      </c>
      <c r="H9" s="5">
        <v>30</v>
      </c>
      <c r="I9" s="5">
        <v>99</v>
      </c>
      <c r="J9" s="5">
        <v>99</v>
      </c>
      <c r="K9" s="5">
        <v>50</v>
      </c>
      <c r="L9" s="5">
        <v>99</v>
      </c>
      <c r="N9" s="5">
        <v>99</v>
      </c>
      <c r="P9" s="5">
        <v>70</v>
      </c>
      <c r="Q9" s="5">
        <v>96</v>
      </c>
      <c r="R9" s="5">
        <v>80</v>
      </c>
      <c r="S9" s="5">
        <v>95</v>
      </c>
      <c r="T9" s="5">
        <v>80</v>
      </c>
      <c r="U9" s="5">
        <v>90</v>
      </c>
      <c r="V9" s="5">
        <v>70</v>
      </c>
      <c r="W9" s="5">
        <v>56</v>
      </c>
      <c r="X9" s="5">
        <v>70</v>
      </c>
      <c r="Y9" s="5">
        <v>80</v>
      </c>
      <c r="Z9" s="5">
        <v>90</v>
      </c>
      <c r="AA9" s="5">
        <v>99</v>
      </c>
      <c r="AC9" s="5">
        <v>30</v>
      </c>
      <c r="AF9" s="5">
        <v>40</v>
      </c>
      <c r="AI9" s="5">
        <v>97</v>
      </c>
      <c r="AJ9" s="5">
        <v>99</v>
      </c>
      <c r="AK9" s="5">
        <v>40</v>
      </c>
      <c r="AL9" s="5">
        <v>60</v>
      </c>
      <c r="AM9" s="5">
        <v>80</v>
      </c>
      <c r="AP9" s="5">
        <v>28</v>
      </c>
      <c r="AQ9" s="12">
        <v>2083</v>
      </c>
      <c r="AR9" s="5" t="s">
        <v>120</v>
      </c>
      <c r="AS9" s="14">
        <v>74.39285714285714</v>
      </c>
      <c r="AT9" s="5">
        <v>6</v>
      </c>
    </row>
    <row r="10" spans="1:46" ht="12.75">
      <c r="A10">
        <v>10</v>
      </c>
      <c r="B10" t="s">
        <v>25</v>
      </c>
      <c r="C10" t="s">
        <v>26</v>
      </c>
      <c r="D10" t="s">
        <v>52</v>
      </c>
      <c r="E10" s="7">
        <v>55</v>
      </c>
      <c r="F10" s="8">
        <v>70</v>
      </c>
      <c r="G10" s="8">
        <v>0</v>
      </c>
      <c r="H10" s="8">
        <v>30</v>
      </c>
      <c r="I10">
        <v>99</v>
      </c>
      <c r="J10" s="23">
        <v>70</v>
      </c>
      <c r="K10" s="24">
        <v>99</v>
      </c>
      <c r="L10">
        <v>50</v>
      </c>
      <c r="N10" s="8">
        <v>50</v>
      </c>
      <c r="O10" s="8">
        <v>82</v>
      </c>
      <c r="Q10" s="8">
        <v>96</v>
      </c>
      <c r="R10" s="24">
        <v>50</v>
      </c>
      <c r="S10" s="8">
        <v>80</v>
      </c>
      <c r="T10" s="8">
        <v>80</v>
      </c>
      <c r="U10" s="8">
        <v>90</v>
      </c>
      <c r="V10" s="8"/>
      <c r="W10">
        <v>50</v>
      </c>
      <c r="X10" s="23"/>
      <c r="Y10">
        <v>99</v>
      </c>
      <c r="Z10" s="8">
        <v>99</v>
      </c>
      <c r="AA10" s="8">
        <v>99</v>
      </c>
      <c r="AB10">
        <v>99</v>
      </c>
      <c r="AC10" s="8">
        <v>30</v>
      </c>
      <c r="AF10" s="8">
        <v>85</v>
      </c>
      <c r="AG10" s="8"/>
      <c r="AH10" s="23"/>
      <c r="AI10" s="23"/>
      <c r="AJ10" s="8"/>
      <c r="AK10" s="8">
        <v>90</v>
      </c>
      <c r="AL10" s="8">
        <v>55</v>
      </c>
      <c r="AP10">
        <v>24</v>
      </c>
      <c r="AQ10" s="11">
        <v>1707</v>
      </c>
      <c r="AR10" t="s">
        <v>120</v>
      </c>
      <c r="AS10" s="13">
        <v>71.125</v>
      </c>
      <c r="AT10">
        <v>7</v>
      </c>
    </row>
    <row r="11" spans="1:46" ht="12.75">
      <c r="A11">
        <v>3</v>
      </c>
      <c r="B11" t="s">
        <v>23</v>
      </c>
      <c r="C11" t="s">
        <v>24</v>
      </c>
      <c r="D11" t="s">
        <v>47</v>
      </c>
      <c r="E11" s="7">
        <v>55</v>
      </c>
      <c r="F11" s="8">
        <v>60</v>
      </c>
      <c r="G11" s="8">
        <v>99</v>
      </c>
      <c r="H11" s="8">
        <v>50</v>
      </c>
      <c r="I11">
        <v>96</v>
      </c>
      <c r="J11" s="24">
        <v>85</v>
      </c>
      <c r="K11">
        <v>99</v>
      </c>
      <c r="N11" s="8">
        <v>75</v>
      </c>
      <c r="O11" s="24"/>
      <c r="Q11" s="8">
        <v>97</v>
      </c>
      <c r="S11" s="8">
        <v>50</v>
      </c>
      <c r="T11" s="8">
        <v>70</v>
      </c>
      <c r="U11" s="8">
        <v>0</v>
      </c>
      <c r="V11" s="8">
        <v>85</v>
      </c>
      <c r="W11" s="23"/>
      <c r="X11" s="24"/>
      <c r="Y11">
        <v>80</v>
      </c>
      <c r="Z11" s="8"/>
      <c r="AA11" s="8">
        <v>99</v>
      </c>
      <c r="AC11" s="8">
        <v>50</v>
      </c>
      <c r="AF11" s="8"/>
      <c r="AG11" s="24">
        <v>95</v>
      </c>
      <c r="AH11" s="24"/>
      <c r="AI11" s="24"/>
      <c r="AJ11" s="8">
        <v>79</v>
      </c>
      <c r="AK11" s="8">
        <v>30</v>
      </c>
      <c r="AL11" s="8">
        <v>40</v>
      </c>
      <c r="AM11" s="23"/>
      <c r="AN11">
        <v>85</v>
      </c>
      <c r="AP11">
        <v>21</v>
      </c>
      <c r="AQ11" s="11">
        <v>1479</v>
      </c>
      <c r="AR11" t="s">
        <v>120</v>
      </c>
      <c r="AS11" s="13">
        <v>70.42857142857143</v>
      </c>
      <c r="AT11">
        <v>8</v>
      </c>
    </row>
    <row r="12" spans="1:46" s="5" customFormat="1" ht="12.75">
      <c r="A12" s="5">
        <v>12</v>
      </c>
      <c r="B12" s="5" t="s">
        <v>21</v>
      </c>
      <c r="C12" s="5" t="s">
        <v>40</v>
      </c>
      <c r="D12" s="5" t="s">
        <v>56</v>
      </c>
      <c r="E12" s="6">
        <v>60</v>
      </c>
      <c r="F12" s="5">
        <v>70</v>
      </c>
      <c r="G12" s="25">
        <v>70</v>
      </c>
      <c r="H12" s="25">
        <v>85</v>
      </c>
      <c r="I12" s="5">
        <v>99</v>
      </c>
      <c r="J12" s="5">
        <v>90</v>
      </c>
      <c r="L12" s="5">
        <v>50</v>
      </c>
      <c r="M12" s="5">
        <v>65</v>
      </c>
      <c r="N12" s="25">
        <v>50</v>
      </c>
      <c r="O12" s="5">
        <v>90</v>
      </c>
      <c r="P12" s="5">
        <v>70</v>
      </c>
      <c r="Q12" s="25">
        <v>96</v>
      </c>
      <c r="R12" s="25"/>
      <c r="S12" s="25">
        <v>80</v>
      </c>
      <c r="T12" s="25"/>
      <c r="U12" s="25">
        <v>0</v>
      </c>
      <c r="V12" s="25"/>
      <c r="X12" s="5">
        <v>45</v>
      </c>
      <c r="Y12" s="5">
        <v>79</v>
      </c>
      <c r="AA12" s="25">
        <v>99</v>
      </c>
      <c r="AC12" s="25">
        <v>30</v>
      </c>
      <c r="AG12" s="5">
        <v>85</v>
      </c>
      <c r="AK12" s="25">
        <v>60</v>
      </c>
      <c r="AL12" s="25">
        <v>70</v>
      </c>
      <c r="AN12" s="5">
        <v>90</v>
      </c>
      <c r="AP12" s="5">
        <v>22</v>
      </c>
      <c r="AQ12" s="12">
        <v>1533</v>
      </c>
      <c r="AR12" s="5" t="s">
        <v>120</v>
      </c>
      <c r="AS12" s="14">
        <v>69.68181818181819</v>
      </c>
      <c r="AT12" s="5">
        <v>9</v>
      </c>
    </row>
    <row r="13" spans="1:46" ht="12.75">
      <c r="A13">
        <v>11</v>
      </c>
      <c r="B13" t="s">
        <v>27</v>
      </c>
      <c r="C13" t="s">
        <v>28</v>
      </c>
      <c r="D13" t="s">
        <v>54</v>
      </c>
      <c r="E13" s="21">
        <v>40</v>
      </c>
      <c r="F13" s="23">
        <v>60</v>
      </c>
      <c r="G13" s="8">
        <v>20</v>
      </c>
      <c r="H13" s="8">
        <v>30</v>
      </c>
      <c r="I13">
        <v>96</v>
      </c>
      <c r="J13" s="23"/>
      <c r="K13" s="23">
        <v>99</v>
      </c>
      <c r="L13" s="23"/>
      <c r="N13" s="8">
        <v>50</v>
      </c>
      <c r="O13" s="23">
        <v>91</v>
      </c>
      <c r="Q13" s="8">
        <v>96</v>
      </c>
      <c r="R13" s="23">
        <v>27</v>
      </c>
      <c r="S13" s="8">
        <v>80</v>
      </c>
      <c r="T13" s="8">
        <v>80</v>
      </c>
      <c r="U13" s="8">
        <v>0</v>
      </c>
      <c r="V13" s="24">
        <v>70</v>
      </c>
      <c r="Y13">
        <v>99</v>
      </c>
      <c r="Z13" s="23">
        <v>0</v>
      </c>
      <c r="AA13" s="8">
        <v>99</v>
      </c>
      <c r="AB13" s="23"/>
      <c r="AC13" s="8">
        <v>30</v>
      </c>
      <c r="AE13">
        <v>99</v>
      </c>
      <c r="AF13" s="23">
        <v>95</v>
      </c>
      <c r="AG13">
        <v>85</v>
      </c>
      <c r="AI13">
        <v>98</v>
      </c>
      <c r="AJ13" s="23"/>
      <c r="AK13" s="8">
        <v>95</v>
      </c>
      <c r="AL13" s="8">
        <v>70</v>
      </c>
      <c r="AM13" s="24"/>
      <c r="AN13" s="24"/>
      <c r="AP13">
        <v>24</v>
      </c>
      <c r="AQ13" s="11">
        <v>1609</v>
      </c>
      <c r="AR13" t="s">
        <v>120</v>
      </c>
      <c r="AS13" s="13">
        <v>67.04166666666667</v>
      </c>
      <c r="AT13">
        <v>10</v>
      </c>
    </row>
    <row r="14" spans="1:46" ht="12.75">
      <c r="A14">
        <v>4</v>
      </c>
      <c r="B14" t="s">
        <v>36</v>
      </c>
      <c r="C14" t="s">
        <v>37</v>
      </c>
      <c r="D14" t="s">
        <v>48</v>
      </c>
      <c r="E14" s="21"/>
      <c r="F14" s="23"/>
      <c r="G14" s="23">
        <v>35</v>
      </c>
      <c r="H14" s="23">
        <v>30</v>
      </c>
      <c r="I14">
        <v>96</v>
      </c>
      <c r="K14" s="23"/>
      <c r="N14" s="23">
        <v>40</v>
      </c>
      <c r="O14" s="23">
        <v>83</v>
      </c>
      <c r="Q14" s="23">
        <v>95</v>
      </c>
      <c r="R14" s="23"/>
      <c r="S14" s="23">
        <v>60</v>
      </c>
      <c r="T14" s="23">
        <v>99</v>
      </c>
      <c r="U14" s="23">
        <v>0</v>
      </c>
      <c r="V14" s="23">
        <v>65</v>
      </c>
      <c r="X14">
        <v>70</v>
      </c>
      <c r="Z14" s="23">
        <v>80</v>
      </c>
      <c r="AA14" s="23">
        <v>99</v>
      </c>
      <c r="AC14" s="23">
        <v>30</v>
      </c>
      <c r="AF14" s="23"/>
      <c r="AG14" s="23"/>
      <c r="AH14">
        <v>99</v>
      </c>
      <c r="AJ14" s="23"/>
      <c r="AK14" s="23">
        <v>50</v>
      </c>
      <c r="AL14" s="23">
        <v>50</v>
      </c>
      <c r="AM14">
        <v>80</v>
      </c>
      <c r="AN14">
        <v>99</v>
      </c>
      <c r="AP14">
        <v>19</v>
      </c>
      <c r="AQ14" s="11">
        <v>1260</v>
      </c>
      <c r="AR14" t="s">
        <v>120</v>
      </c>
      <c r="AS14" s="13">
        <v>66.3157894736842</v>
      </c>
      <c r="AT14">
        <v>11</v>
      </c>
    </row>
    <row r="15" spans="1:46" s="5" customFormat="1" ht="12.75">
      <c r="A15" s="5">
        <v>5</v>
      </c>
      <c r="B15" s="5" t="s">
        <v>38</v>
      </c>
      <c r="C15" s="5" t="s">
        <v>39</v>
      </c>
      <c r="D15" s="5" t="s">
        <v>49</v>
      </c>
      <c r="E15" s="20">
        <v>55</v>
      </c>
      <c r="F15" s="25">
        <v>70</v>
      </c>
      <c r="G15" s="25">
        <v>0</v>
      </c>
      <c r="H15" s="25">
        <v>40</v>
      </c>
      <c r="I15" s="5">
        <v>99</v>
      </c>
      <c r="L15" s="5">
        <v>50</v>
      </c>
      <c r="N15" s="25">
        <v>60</v>
      </c>
      <c r="O15" s="5">
        <v>86</v>
      </c>
      <c r="Q15" s="25">
        <v>96</v>
      </c>
      <c r="R15" s="5">
        <v>95</v>
      </c>
      <c r="S15" s="25">
        <v>40</v>
      </c>
      <c r="T15" s="25">
        <v>80</v>
      </c>
      <c r="U15" s="25">
        <v>90</v>
      </c>
      <c r="V15" s="25">
        <v>70</v>
      </c>
      <c r="W15" s="25"/>
      <c r="X15" s="5">
        <v>55</v>
      </c>
      <c r="Z15" s="25">
        <v>85</v>
      </c>
      <c r="AA15" s="25">
        <v>99</v>
      </c>
      <c r="AC15" s="25">
        <v>30</v>
      </c>
      <c r="AF15" s="25">
        <v>98</v>
      </c>
      <c r="AJ15" s="25">
        <v>15</v>
      </c>
      <c r="AK15" s="25">
        <v>60</v>
      </c>
      <c r="AL15" s="25">
        <v>50</v>
      </c>
      <c r="AM15" s="25"/>
      <c r="AP15" s="5">
        <v>22</v>
      </c>
      <c r="AQ15" s="12">
        <v>1423</v>
      </c>
      <c r="AR15" s="5" t="s">
        <v>120</v>
      </c>
      <c r="AS15" s="14">
        <v>64.68181818181819</v>
      </c>
      <c r="AT15" s="5">
        <v>12</v>
      </c>
    </row>
    <row r="16" spans="1:46" ht="12.75">
      <c r="A16">
        <v>1</v>
      </c>
      <c r="B16" t="s">
        <v>13</v>
      </c>
      <c r="C16" t="s">
        <v>14</v>
      </c>
      <c r="D16" t="s">
        <v>45</v>
      </c>
      <c r="E16" s="21">
        <v>55</v>
      </c>
      <c r="F16">
        <v>40</v>
      </c>
      <c r="G16" s="23">
        <v>40</v>
      </c>
      <c r="H16" s="23">
        <v>40</v>
      </c>
      <c r="I16">
        <v>96</v>
      </c>
      <c r="J16">
        <v>60</v>
      </c>
      <c r="M16">
        <v>95</v>
      </c>
      <c r="N16" s="23">
        <v>20</v>
      </c>
      <c r="O16">
        <v>93</v>
      </c>
      <c r="P16">
        <v>50</v>
      </c>
      <c r="Q16" s="23">
        <v>97</v>
      </c>
      <c r="R16" s="23">
        <v>45</v>
      </c>
      <c r="S16" s="23">
        <v>99</v>
      </c>
      <c r="T16" s="23">
        <v>80</v>
      </c>
      <c r="U16" s="23">
        <v>90</v>
      </c>
      <c r="V16" s="23">
        <v>70</v>
      </c>
      <c r="W16" s="23">
        <v>40</v>
      </c>
      <c r="X16" s="23">
        <v>65</v>
      </c>
      <c r="Y16" s="23"/>
      <c r="Z16" s="23"/>
      <c r="AA16" s="23">
        <v>99</v>
      </c>
      <c r="AC16" s="23">
        <v>10</v>
      </c>
      <c r="AD16">
        <v>50</v>
      </c>
      <c r="AF16" s="23">
        <v>50</v>
      </c>
      <c r="AJ16" s="23">
        <v>80</v>
      </c>
      <c r="AK16" s="23">
        <v>50</v>
      </c>
      <c r="AL16" s="23">
        <v>60</v>
      </c>
      <c r="AM16" s="23"/>
      <c r="AN16">
        <v>91</v>
      </c>
      <c r="AP16">
        <v>26</v>
      </c>
      <c r="AQ16" s="11">
        <v>1665</v>
      </c>
      <c r="AR16" t="s">
        <v>120</v>
      </c>
      <c r="AS16" s="13">
        <v>64.03846153846153</v>
      </c>
      <c r="AT16">
        <v>13</v>
      </c>
    </row>
    <row r="17" spans="1:46" ht="12.75">
      <c r="A17">
        <v>15</v>
      </c>
      <c r="B17" t="s">
        <v>29</v>
      </c>
      <c r="C17" t="s">
        <v>30</v>
      </c>
      <c r="D17" t="s">
        <v>58</v>
      </c>
      <c r="E17" s="22">
        <v>70</v>
      </c>
      <c r="F17">
        <v>65</v>
      </c>
      <c r="G17" s="24">
        <v>0</v>
      </c>
      <c r="H17" s="24">
        <v>20</v>
      </c>
      <c r="I17">
        <v>99</v>
      </c>
      <c r="K17">
        <v>90</v>
      </c>
      <c r="N17" s="24">
        <v>99</v>
      </c>
      <c r="O17" s="24"/>
      <c r="P17">
        <v>60</v>
      </c>
      <c r="Q17" s="24">
        <v>90</v>
      </c>
      <c r="R17">
        <v>99</v>
      </c>
      <c r="S17" s="24">
        <v>50</v>
      </c>
      <c r="T17">
        <v>80</v>
      </c>
      <c r="U17" s="24">
        <v>0</v>
      </c>
      <c r="V17" s="24">
        <v>65</v>
      </c>
      <c r="X17">
        <v>55</v>
      </c>
      <c r="Y17">
        <v>85</v>
      </c>
      <c r="Z17" s="24">
        <v>75</v>
      </c>
      <c r="AA17" s="24">
        <v>99</v>
      </c>
      <c r="AC17" s="24">
        <v>30</v>
      </c>
      <c r="AD17" s="24"/>
      <c r="AE17" s="24"/>
      <c r="AF17" s="24">
        <v>55</v>
      </c>
      <c r="AG17" s="24"/>
      <c r="AJ17" s="24"/>
      <c r="AK17" s="24">
        <v>20</v>
      </c>
      <c r="AL17" s="24">
        <v>50</v>
      </c>
      <c r="AP17">
        <v>22</v>
      </c>
      <c r="AQ17" s="11">
        <v>1356</v>
      </c>
      <c r="AR17" t="s">
        <v>120</v>
      </c>
      <c r="AS17" s="13">
        <v>61.63636363636363</v>
      </c>
      <c r="AT17">
        <v>14</v>
      </c>
    </row>
    <row r="18" spans="1:46" s="5" customFormat="1" ht="12.75">
      <c r="A18" s="5">
        <v>13</v>
      </c>
      <c r="B18" s="5" t="s">
        <v>19</v>
      </c>
      <c r="C18" s="5" t="s">
        <v>20</v>
      </c>
      <c r="D18" s="5" t="s">
        <v>57</v>
      </c>
      <c r="E18" s="6">
        <v>50</v>
      </c>
      <c r="G18" s="5">
        <v>0</v>
      </c>
      <c r="H18" s="5">
        <v>20</v>
      </c>
      <c r="I18" s="5">
        <v>99</v>
      </c>
      <c r="N18" s="5">
        <v>0</v>
      </c>
      <c r="O18" s="5">
        <v>70</v>
      </c>
      <c r="Q18" s="5">
        <v>90</v>
      </c>
      <c r="S18" s="5">
        <v>80</v>
      </c>
      <c r="U18" s="5">
        <v>0</v>
      </c>
      <c r="V18" s="5">
        <v>55</v>
      </c>
      <c r="X18" s="5">
        <v>85</v>
      </c>
      <c r="Z18" s="5">
        <v>85</v>
      </c>
      <c r="AA18" s="5">
        <v>99</v>
      </c>
      <c r="AC18" s="5">
        <v>90</v>
      </c>
      <c r="AD18" s="5">
        <v>90</v>
      </c>
      <c r="AE18" s="5">
        <v>80</v>
      </c>
      <c r="AF18" s="5">
        <v>88</v>
      </c>
      <c r="AG18" s="5">
        <v>99</v>
      </c>
      <c r="AJ18" s="5">
        <v>5</v>
      </c>
      <c r="AK18" s="5">
        <v>45</v>
      </c>
      <c r="AL18" s="5">
        <v>50</v>
      </c>
      <c r="AP18" s="5">
        <v>21</v>
      </c>
      <c r="AQ18" s="12">
        <v>1280</v>
      </c>
      <c r="AR18" s="5" t="s">
        <v>120</v>
      </c>
      <c r="AS18" s="14">
        <v>60.95238095238095</v>
      </c>
      <c r="AT18" s="5">
        <v>15</v>
      </c>
    </row>
    <row r="19" spans="1:46" ht="12.75">
      <c r="A19">
        <v>18</v>
      </c>
      <c r="B19" t="s">
        <v>41</v>
      </c>
      <c r="C19" t="s">
        <v>42</v>
      </c>
      <c r="D19" t="s">
        <v>62</v>
      </c>
      <c r="E19" s="4"/>
      <c r="G19" s="8">
        <v>50</v>
      </c>
      <c r="H19" s="8">
        <v>40</v>
      </c>
      <c r="I19">
        <v>99</v>
      </c>
      <c r="N19" s="8">
        <v>75</v>
      </c>
      <c r="O19">
        <v>75</v>
      </c>
      <c r="P19" s="23">
        <v>70</v>
      </c>
      <c r="Q19" s="23">
        <v>91</v>
      </c>
      <c r="S19" s="23">
        <v>60</v>
      </c>
      <c r="T19" s="23">
        <v>97</v>
      </c>
      <c r="U19" s="8">
        <v>0</v>
      </c>
      <c r="V19" s="23"/>
      <c r="W19" s="23"/>
      <c r="X19" s="8">
        <v>45</v>
      </c>
      <c r="Z19" s="23">
        <v>75</v>
      </c>
      <c r="AA19" s="8">
        <v>99</v>
      </c>
      <c r="AC19" s="8">
        <v>30</v>
      </c>
      <c r="AG19" s="24"/>
      <c r="AH19">
        <v>99</v>
      </c>
      <c r="AJ19">
        <v>7</v>
      </c>
      <c r="AK19" s="8">
        <v>25</v>
      </c>
      <c r="AL19" s="8">
        <v>50</v>
      </c>
      <c r="AP19">
        <v>18</v>
      </c>
      <c r="AQ19" s="11">
        <v>1087</v>
      </c>
      <c r="AR19" t="s">
        <v>121</v>
      </c>
      <c r="AS19" s="13">
        <v>60.388888888888886</v>
      </c>
      <c r="AT19">
        <v>16</v>
      </c>
    </row>
    <row r="20" spans="1:46" ht="12.75">
      <c r="A20">
        <v>19</v>
      </c>
      <c r="B20" t="s">
        <v>43</v>
      </c>
      <c r="C20" t="s">
        <v>44</v>
      </c>
      <c r="D20" t="s">
        <v>61</v>
      </c>
      <c r="E20" s="4"/>
      <c r="F20" s="8"/>
      <c r="G20" s="8">
        <v>25</v>
      </c>
      <c r="H20" s="8">
        <v>88</v>
      </c>
      <c r="I20">
        <v>96</v>
      </c>
      <c r="J20">
        <v>50</v>
      </c>
      <c r="M20">
        <v>70</v>
      </c>
      <c r="N20" s="8">
        <v>60</v>
      </c>
      <c r="P20">
        <v>50</v>
      </c>
      <c r="Q20">
        <v>95</v>
      </c>
      <c r="R20" s="8"/>
      <c r="S20" s="8">
        <v>50</v>
      </c>
      <c r="T20">
        <v>80</v>
      </c>
      <c r="U20" s="8">
        <v>0</v>
      </c>
      <c r="V20" s="8">
        <v>65</v>
      </c>
      <c r="W20">
        <v>80</v>
      </c>
      <c r="X20" s="8">
        <v>70</v>
      </c>
      <c r="Y20" s="8"/>
      <c r="Z20" s="8">
        <v>0</v>
      </c>
      <c r="AA20" s="8">
        <v>99</v>
      </c>
      <c r="AC20" s="8">
        <v>30</v>
      </c>
      <c r="AD20" s="8"/>
      <c r="AE20" s="8"/>
      <c r="AF20" s="8"/>
      <c r="AG20" s="8"/>
      <c r="AH20" s="8">
        <v>50</v>
      </c>
      <c r="AI20" s="8"/>
      <c r="AJ20" s="8">
        <v>25</v>
      </c>
      <c r="AK20" s="8">
        <v>99</v>
      </c>
      <c r="AL20" s="8">
        <v>55</v>
      </c>
      <c r="AM20" s="8"/>
      <c r="AP20">
        <v>21</v>
      </c>
      <c r="AQ20" s="11">
        <v>1237</v>
      </c>
      <c r="AR20" t="s">
        <v>120</v>
      </c>
      <c r="AS20" s="13">
        <v>58.904761904761905</v>
      </c>
      <c r="AT20">
        <v>17</v>
      </c>
    </row>
    <row r="21" spans="1:46" s="5" customFormat="1" ht="12.75">
      <c r="A21" s="5">
        <v>17</v>
      </c>
      <c r="B21" s="5" t="s">
        <v>7</v>
      </c>
      <c r="C21" s="5" t="s">
        <v>8</v>
      </c>
      <c r="D21" s="5" t="s">
        <v>60</v>
      </c>
      <c r="G21" s="25">
        <v>0</v>
      </c>
      <c r="H21" s="25">
        <v>50</v>
      </c>
      <c r="I21" s="5">
        <v>96</v>
      </c>
      <c r="N21" s="25">
        <v>50</v>
      </c>
      <c r="P21" s="25">
        <v>50</v>
      </c>
      <c r="Q21" s="25">
        <v>96</v>
      </c>
      <c r="S21" s="25"/>
      <c r="T21" s="25">
        <v>80</v>
      </c>
      <c r="U21" s="25">
        <v>0</v>
      </c>
      <c r="V21" s="25"/>
      <c r="W21" s="25"/>
      <c r="X21" s="25">
        <v>70</v>
      </c>
      <c r="Z21" s="25"/>
      <c r="AA21" s="25">
        <v>99</v>
      </c>
      <c r="AC21" s="25">
        <v>30</v>
      </c>
      <c r="AD21" s="5">
        <v>60</v>
      </c>
      <c r="AG21" s="5">
        <v>90</v>
      </c>
      <c r="AK21" s="25">
        <v>35</v>
      </c>
      <c r="AL21" s="25">
        <v>60</v>
      </c>
      <c r="AP21" s="5">
        <v>15</v>
      </c>
      <c r="AQ21" s="12">
        <v>866</v>
      </c>
      <c r="AR21" s="5" t="s">
        <v>121</v>
      </c>
      <c r="AS21" s="14">
        <v>57.733333333333334</v>
      </c>
      <c r="AT21" s="5">
        <v>18</v>
      </c>
    </row>
    <row r="22" spans="1:46" ht="12.75">
      <c r="A22">
        <v>16</v>
      </c>
      <c r="B22" t="s">
        <v>9</v>
      </c>
      <c r="C22" t="s">
        <v>10</v>
      </c>
      <c r="D22" t="s">
        <v>59</v>
      </c>
      <c r="F22">
        <v>60</v>
      </c>
      <c r="G22" s="23">
        <v>0</v>
      </c>
      <c r="H22" s="23">
        <v>30</v>
      </c>
      <c r="I22">
        <v>99</v>
      </c>
      <c r="J22">
        <v>10</v>
      </c>
      <c r="N22" s="23">
        <v>40</v>
      </c>
      <c r="R22">
        <v>65</v>
      </c>
      <c r="S22">
        <v>95</v>
      </c>
      <c r="U22" s="23">
        <v>0</v>
      </c>
      <c r="V22">
        <v>80</v>
      </c>
      <c r="X22" s="23">
        <v>60</v>
      </c>
      <c r="Y22">
        <v>80</v>
      </c>
      <c r="Z22">
        <v>80</v>
      </c>
      <c r="AA22" s="23">
        <v>99</v>
      </c>
      <c r="AC22" s="23">
        <v>30</v>
      </c>
      <c r="AD22">
        <v>80</v>
      </c>
      <c r="AE22">
        <v>20</v>
      </c>
      <c r="AF22">
        <v>45</v>
      </c>
      <c r="AG22" s="23">
        <v>90</v>
      </c>
      <c r="AH22">
        <v>85</v>
      </c>
      <c r="AI22">
        <v>89</v>
      </c>
      <c r="AJ22">
        <v>10</v>
      </c>
      <c r="AK22" s="23">
        <v>40</v>
      </c>
      <c r="AL22" s="23">
        <v>65</v>
      </c>
      <c r="AM22">
        <v>90</v>
      </c>
      <c r="AP22">
        <v>25</v>
      </c>
      <c r="AQ22" s="11">
        <v>1442</v>
      </c>
      <c r="AR22" t="s">
        <v>120</v>
      </c>
      <c r="AS22" s="13">
        <v>57.68</v>
      </c>
      <c r="AT22">
        <v>19</v>
      </c>
    </row>
    <row r="24" spans="2:45" s="2" customFormat="1" ht="12.75">
      <c r="B24" s="2" t="s">
        <v>31</v>
      </c>
      <c r="C24" s="2">
        <f>COUNTA(C4:C22)</f>
        <v>19</v>
      </c>
      <c r="D24" s="2" t="s">
        <v>112</v>
      </c>
      <c r="E24" s="2">
        <f aca="true" t="shared" si="0" ref="E24:AN24">MIN(E4:E22)</f>
        <v>40</v>
      </c>
      <c r="F24" s="2">
        <f t="shared" si="0"/>
        <v>40</v>
      </c>
      <c r="G24" s="2">
        <f t="shared" si="0"/>
        <v>0</v>
      </c>
      <c r="H24" s="2">
        <f t="shared" si="0"/>
        <v>20</v>
      </c>
      <c r="I24" s="2">
        <f t="shared" si="0"/>
        <v>96</v>
      </c>
      <c r="J24" s="2">
        <f t="shared" si="0"/>
        <v>10</v>
      </c>
      <c r="K24" s="2">
        <f t="shared" si="0"/>
        <v>50</v>
      </c>
      <c r="L24" s="2">
        <f t="shared" si="0"/>
        <v>50</v>
      </c>
      <c r="M24" s="2">
        <f t="shared" si="0"/>
        <v>65</v>
      </c>
      <c r="N24" s="2">
        <f t="shared" si="0"/>
        <v>0</v>
      </c>
      <c r="O24" s="2">
        <f t="shared" si="0"/>
        <v>70</v>
      </c>
      <c r="P24" s="2">
        <f t="shared" si="0"/>
        <v>50</v>
      </c>
      <c r="Q24" s="2">
        <f t="shared" si="0"/>
        <v>90</v>
      </c>
      <c r="R24" s="2">
        <f t="shared" si="0"/>
        <v>27</v>
      </c>
      <c r="S24" s="2">
        <f t="shared" si="0"/>
        <v>40</v>
      </c>
      <c r="T24" s="2">
        <f t="shared" si="0"/>
        <v>60</v>
      </c>
      <c r="U24" s="2">
        <f t="shared" si="0"/>
        <v>0</v>
      </c>
      <c r="V24" s="2">
        <f t="shared" si="0"/>
        <v>55</v>
      </c>
      <c r="W24" s="2">
        <f t="shared" si="0"/>
        <v>40</v>
      </c>
      <c r="X24" s="2">
        <f t="shared" si="0"/>
        <v>45</v>
      </c>
      <c r="Y24" s="2">
        <f t="shared" si="0"/>
        <v>79</v>
      </c>
      <c r="Z24" s="2">
        <f t="shared" si="0"/>
        <v>0</v>
      </c>
      <c r="AA24" s="2">
        <f t="shared" si="0"/>
        <v>99</v>
      </c>
      <c r="AB24" s="2">
        <f t="shared" si="0"/>
        <v>99</v>
      </c>
      <c r="AC24" s="2">
        <f t="shared" si="0"/>
        <v>10</v>
      </c>
      <c r="AD24" s="2">
        <f t="shared" si="0"/>
        <v>50</v>
      </c>
      <c r="AE24" s="2">
        <f t="shared" si="0"/>
        <v>0</v>
      </c>
      <c r="AF24" s="2">
        <f t="shared" si="0"/>
        <v>40</v>
      </c>
      <c r="AG24" s="2">
        <f t="shared" si="0"/>
        <v>80</v>
      </c>
      <c r="AH24" s="2">
        <f t="shared" si="0"/>
        <v>50</v>
      </c>
      <c r="AI24" s="2">
        <f t="shared" si="0"/>
        <v>89</v>
      </c>
      <c r="AJ24" s="2">
        <f t="shared" si="0"/>
        <v>5</v>
      </c>
      <c r="AK24" s="2">
        <f t="shared" si="0"/>
        <v>20</v>
      </c>
      <c r="AL24" s="2">
        <f t="shared" si="0"/>
        <v>40</v>
      </c>
      <c r="AM24" s="2">
        <f t="shared" si="0"/>
        <v>80</v>
      </c>
      <c r="AN24" s="2">
        <f t="shared" si="0"/>
        <v>85</v>
      </c>
      <c r="AP24" s="2">
        <f>MIN(AP4:AP22)</f>
        <v>15</v>
      </c>
      <c r="AQ24" s="2">
        <f>MIN(AQ4:AQ22)</f>
        <v>866</v>
      </c>
      <c r="AS24" s="2">
        <f>MIN(AS4:AS22)</f>
        <v>57.68</v>
      </c>
    </row>
    <row r="25" spans="2:45" ht="12.75">
      <c r="B25" s="2"/>
      <c r="C25" s="3"/>
      <c r="D25" s="2" t="s">
        <v>113</v>
      </c>
      <c r="E25">
        <f aca="true" t="shared" si="1" ref="E25:AN25">MAX(E4:E22)</f>
        <v>80</v>
      </c>
      <c r="F25">
        <f t="shared" si="1"/>
        <v>75</v>
      </c>
      <c r="G25">
        <f t="shared" si="1"/>
        <v>99</v>
      </c>
      <c r="H25">
        <f t="shared" si="1"/>
        <v>99</v>
      </c>
      <c r="I25">
        <f t="shared" si="1"/>
        <v>99</v>
      </c>
      <c r="J25">
        <f t="shared" si="1"/>
        <v>99</v>
      </c>
      <c r="K25">
        <f t="shared" si="1"/>
        <v>99</v>
      </c>
      <c r="L25">
        <f t="shared" si="1"/>
        <v>99</v>
      </c>
      <c r="M25">
        <f t="shared" si="1"/>
        <v>95</v>
      </c>
      <c r="N25">
        <f t="shared" si="1"/>
        <v>99</v>
      </c>
      <c r="O25">
        <f t="shared" si="1"/>
        <v>95</v>
      </c>
      <c r="P25">
        <f t="shared" si="1"/>
        <v>99</v>
      </c>
      <c r="Q25">
        <f t="shared" si="1"/>
        <v>99</v>
      </c>
      <c r="R25">
        <f t="shared" si="1"/>
        <v>99</v>
      </c>
      <c r="S25">
        <f t="shared" si="1"/>
        <v>99</v>
      </c>
      <c r="T25">
        <f t="shared" si="1"/>
        <v>99</v>
      </c>
      <c r="U25">
        <f t="shared" si="1"/>
        <v>99</v>
      </c>
      <c r="V25">
        <f t="shared" si="1"/>
        <v>90</v>
      </c>
      <c r="W25">
        <f t="shared" si="1"/>
        <v>99</v>
      </c>
      <c r="X25">
        <f t="shared" si="1"/>
        <v>85</v>
      </c>
      <c r="Y25">
        <f t="shared" si="1"/>
        <v>99</v>
      </c>
      <c r="Z25">
        <f t="shared" si="1"/>
        <v>99</v>
      </c>
      <c r="AA25">
        <f t="shared" si="1"/>
        <v>99</v>
      </c>
      <c r="AB25">
        <f t="shared" si="1"/>
        <v>99</v>
      </c>
      <c r="AC25">
        <f t="shared" si="1"/>
        <v>90</v>
      </c>
      <c r="AD25">
        <f t="shared" si="1"/>
        <v>90</v>
      </c>
      <c r="AE25">
        <f t="shared" si="1"/>
        <v>99</v>
      </c>
      <c r="AF25">
        <f t="shared" si="1"/>
        <v>99</v>
      </c>
      <c r="AG25">
        <f t="shared" si="1"/>
        <v>99</v>
      </c>
      <c r="AH25">
        <f t="shared" si="1"/>
        <v>99</v>
      </c>
      <c r="AI25">
        <f t="shared" si="1"/>
        <v>99</v>
      </c>
      <c r="AJ25">
        <f t="shared" si="1"/>
        <v>99</v>
      </c>
      <c r="AK25">
        <f t="shared" si="1"/>
        <v>99</v>
      </c>
      <c r="AL25">
        <f t="shared" si="1"/>
        <v>85</v>
      </c>
      <c r="AM25">
        <f t="shared" si="1"/>
        <v>90</v>
      </c>
      <c r="AN25">
        <f t="shared" si="1"/>
        <v>99</v>
      </c>
      <c r="AP25">
        <f>MAX(AP4:AP22)</f>
        <v>28</v>
      </c>
      <c r="AQ25" s="17">
        <f>MAX(AQ4:AQ22)</f>
        <v>2227</v>
      </c>
      <c r="AR25" s="15">
        <f>AQ25/2</f>
        <v>1113.5</v>
      </c>
      <c r="AS25" s="13">
        <f>MAX(AS4:AS22)</f>
        <v>79.53571428571429</v>
      </c>
    </row>
    <row r="26" spans="4:45" ht="12.75">
      <c r="D26" s="2" t="s">
        <v>106</v>
      </c>
      <c r="E26">
        <f aca="true" t="shared" si="2" ref="E26:AN26">COUNT(E4:E22)</f>
        <v>14</v>
      </c>
      <c r="F26">
        <f t="shared" si="2"/>
        <v>14</v>
      </c>
      <c r="G26">
        <f t="shared" si="2"/>
        <v>19</v>
      </c>
      <c r="H26">
        <f t="shared" si="2"/>
        <v>19</v>
      </c>
      <c r="I26">
        <f t="shared" si="2"/>
        <v>19</v>
      </c>
      <c r="J26">
        <f t="shared" si="2"/>
        <v>11</v>
      </c>
      <c r="K26">
        <f t="shared" si="2"/>
        <v>8</v>
      </c>
      <c r="L26">
        <f t="shared" si="2"/>
        <v>8</v>
      </c>
      <c r="M26">
        <f t="shared" si="2"/>
        <v>4</v>
      </c>
      <c r="N26">
        <f t="shared" si="2"/>
        <v>19</v>
      </c>
      <c r="O26">
        <f t="shared" si="2"/>
        <v>12</v>
      </c>
      <c r="P26">
        <f t="shared" si="2"/>
        <v>10</v>
      </c>
      <c r="Q26">
        <f t="shared" si="2"/>
        <v>18</v>
      </c>
      <c r="R26">
        <f t="shared" si="2"/>
        <v>10</v>
      </c>
      <c r="S26">
        <f t="shared" si="2"/>
        <v>18</v>
      </c>
      <c r="T26">
        <f t="shared" si="2"/>
        <v>16</v>
      </c>
      <c r="U26">
        <f t="shared" si="2"/>
        <v>19</v>
      </c>
      <c r="V26">
        <f t="shared" si="2"/>
        <v>14</v>
      </c>
      <c r="W26">
        <f t="shared" si="2"/>
        <v>5</v>
      </c>
      <c r="X26">
        <f t="shared" si="2"/>
        <v>13</v>
      </c>
      <c r="Y26">
        <f t="shared" si="2"/>
        <v>9</v>
      </c>
      <c r="Z26">
        <f t="shared" si="2"/>
        <v>15</v>
      </c>
      <c r="AA26">
        <f t="shared" si="2"/>
        <v>19</v>
      </c>
      <c r="AB26">
        <f t="shared" si="2"/>
        <v>3</v>
      </c>
      <c r="AC26">
        <f t="shared" si="2"/>
        <v>19</v>
      </c>
      <c r="AD26">
        <f t="shared" si="2"/>
        <v>5</v>
      </c>
      <c r="AE26">
        <f t="shared" si="2"/>
        <v>6</v>
      </c>
      <c r="AF26">
        <f t="shared" si="2"/>
        <v>13</v>
      </c>
      <c r="AG26">
        <f t="shared" si="2"/>
        <v>9</v>
      </c>
      <c r="AH26">
        <f t="shared" si="2"/>
        <v>6</v>
      </c>
      <c r="AI26">
        <f t="shared" si="2"/>
        <v>5</v>
      </c>
      <c r="AJ26">
        <f t="shared" si="2"/>
        <v>11</v>
      </c>
      <c r="AK26">
        <f t="shared" si="2"/>
        <v>19</v>
      </c>
      <c r="AL26">
        <f t="shared" si="2"/>
        <v>19</v>
      </c>
      <c r="AM26">
        <f t="shared" si="2"/>
        <v>4</v>
      </c>
      <c r="AN26">
        <f t="shared" si="2"/>
        <v>5</v>
      </c>
      <c r="AP26">
        <f>COUNT(AP4:AP22)</f>
        <v>19</v>
      </c>
      <c r="AQ26">
        <f>COUNT(AQ4:AQ22)</f>
        <v>19</v>
      </c>
      <c r="AS26">
        <f>COUNT(AS4:AS22)</f>
        <v>19</v>
      </c>
    </row>
    <row r="27" spans="4:45" ht="12.75">
      <c r="D27" s="2" t="s">
        <v>115</v>
      </c>
      <c r="E27">
        <f aca="true" t="shared" si="3" ref="E27:AN27">AVERAGE(E4:E22)</f>
        <v>59.642857142857146</v>
      </c>
      <c r="F27">
        <f t="shared" si="3"/>
        <v>66.07142857142857</v>
      </c>
      <c r="G27">
        <f t="shared" si="3"/>
        <v>27.31578947368421</v>
      </c>
      <c r="H27">
        <f t="shared" si="3"/>
        <v>49.05263157894737</v>
      </c>
      <c r="I27">
        <f t="shared" si="3"/>
        <v>97.42105263157895</v>
      </c>
      <c r="J27">
        <f t="shared" si="3"/>
        <v>74.45454545454545</v>
      </c>
      <c r="K27">
        <f t="shared" si="3"/>
        <v>91.75</v>
      </c>
      <c r="L27">
        <f t="shared" si="3"/>
        <v>56.125</v>
      </c>
      <c r="M27">
        <f t="shared" si="3"/>
        <v>80</v>
      </c>
      <c r="N27">
        <f t="shared" si="3"/>
        <v>59.26315789473684</v>
      </c>
      <c r="O27">
        <f t="shared" si="3"/>
        <v>85.41666666666667</v>
      </c>
      <c r="P27">
        <f t="shared" si="3"/>
        <v>68.4</v>
      </c>
      <c r="Q27">
        <f t="shared" si="3"/>
        <v>95.27777777777777</v>
      </c>
      <c r="R27">
        <f t="shared" si="3"/>
        <v>70.1</v>
      </c>
      <c r="S27">
        <f t="shared" si="3"/>
        <v>75.44444444444444</v>
      </c>
      <c r="T27">
        <f t="shared" si="3"/>
        <v>81.8125</v>
      </c>
      <c r="U27">
        <f t="shared" si="3"/>
        <v>37.21052631578947</v>
      </c>
      <c r="V27">
        <f t="shared" si="3"/>
        <v>72.5</v>
      </c>
      <c r="W27">
        <f t="shared" si="3"/>
        <v>65</v>
      </c>
      <c r="X27">
        <f t="shared" si="3"/>
        <v>63.07692307692308</v>
      </c>
      <c r="Y27">
        <f t="shared" si="3"/>
        <v>88.88888888888889</v>
      </c>
      <c r="Z27">
        <f t="shared" si="3"/>
        <v>73.2</v>
      </c>
      <c r="AA27">
        <f t="shared" si="3"/>
        <v>99</v>
      </c>
      <c r="AB27">
        <f t="shared" si="3"/>
        <v>99</v>
      </c>
      <c r="AC27">
        <f t="shared" si="3"/>
        <v>37.36842105263158</v>
      </c>
      <c r="AD27">
        <f t="shared" si="3"/>
        <v>66</v>
      </c>
      <c r="AE27">
        <f t="shared" si="3"/>
        <v>54.833333333333336</v>
      </c>
      <c r="AF27">
        <f t="shared" si="3"/>
        <v>72.6923076923077</v>
      </c>
      <c r="AG27">
        <f t="shared" si="3"/>
        <v>87.11111111111111</v>
      </c>
      <c r="AH27">
        <f t="shared" si="3"/>
        <v>84.5</v>
      </c>
      <c r="AI27">
        <f t="shared" si="3"/>
        <v>94.4</v>
      </c>
      <c r="AJ27">
        <f t="shared" si="3"/>
        <v>48.81818181818182</v>
      </c>
      <c r="AK27">
        <f t="shared" si="3"/>
        <v>60.1578947368421</v>
      </c>
      <c r="AL27">
        <f t="shared" si="3"/>
        <v>61.31578947368421</v>
      </c>
      <c r="AM27">
        <f t="shared" si="3"/>
        <v>82.5</v>
      </c>
      <c r="AN27">
        <f t="shared" si="3"/>
        <v>92.8</v>
      </c>
      <c r="AP27">
        <f>AVERAGE(AP4:AP22)</f>
        <v>23</v>
      </c>
      <c r="AQ27" s="19">
        <f>AVERAGE(AQ4:AQ22)</f>
        <v>1576.8947368421052</v>
      </c>
      <c r="AR27" s="19"/>
      <c r="AS27" s="19">
        <f>AVERAGE(AS4:AS22)</f>
        <v>67.87853897000711</v>
      </c>
    </row>
    <row r="28" spans="4:45" ht="12.75">
      <c r="D28" s="2" t="s">
        <v>114</v>
      </c>
      <c r="E28">
        <f aca="true" t="shared" si="4" ref="E28:AN28">STDEV(E4:E22)</f>
        <v>9.896441807011255</v>
      </c>
      <c r="F28">
        <f t="shared" si="4"/>
        <v>9.235918893223234</v>
      </c>
      <c r="G28">
        <f t="shared" si="4"/>
        <v>29.50904311784769</v>
      </c>
      <c r="H28">
        <f t="shared" si="4"/>
        <v>25.003274639335913</v>
      </c>
      <c r="I28">
        <f t="shared" si="4"/>
        <v>1.5389675281275652</v>
      </c>
      <c r="J28">
        <f t="shared" si="4"/>
        <v>26.02446401509025</v>
      </c>
      <c r="K28">
        <f t="shared" si="4"/>
        <v>17.161002301730512</v>
      </c>
      <c r="L28">
        <f t="shared" si="4"/>
        <v>17.324116139070416</v>
      </c>
      <c r="M28">
        <f t="shared" si="4"/>
        <v>14.719601443879744</v>
      </c>
      <c r="N28">
        <f t="shared" si="4"/>
        <v>27.001732671283563</v>
      </c>
      <c r="O28">
        <f t="shared" si="4"/>
        <v>7.216878364870353</v>
      </c>
      <c r="P28">
        <f t="shared" si="4"/>
        <v>17.44960999245797</v>
      </c>
      <c r="Q28">
        <f t="shared" si="4"/>
        <v>2.4448157769057564</v>
      </c>
      <c r="R28">
        <f t="shared" si="4"/>
        <v>23.839509689215976</v>
      </c>
      <c r="S28">
        <f t="shared" si="4"/>
        <v>18.94022244177165</v>
      </c>
      <c r="T28">
        <f t="shared" si="4"/>
        <v>10.790234782740674</v>
      </c>
      <c r="U28">
        <f t="shared" si="4"/>
        <v>45.94390172006681</v>
      </c>
      <c r="V28">
        <f t="shared" si="4"/>
        <v>9.951806948412008</v>
      </c>
      <c r="W28">
        <f t="shared" si="4"/>
        <v>24.041630560342615</v>
      </c>
      <c r="X28">
        <f t="shared" si="4"/>
        <v>11.821319289469761</v>
      </c>
      <c r="Y28">
        <f t="shared" si="4"/>
        <v>9.739666889124663</v>
      </c>
      <c r="Z28">
        <f t="shared" si="4"/>
        <v>30.79703139682691</v>
      </c>
      <c r="AA28">
        <f t="shared" si="4"/>
        <v>0</v>
      </c>
      <c r="AB28">
        <f t="shared" si="4"/>
        <v>0</v>
      </c>
      <c r="AC28">
        <f t="shared" si="4"/>
        <v>17.588539596743068</v>
      </c>
      <c r="AD28">
        <f t="shared" si="4"/>
        <v>18.16590212458495</v>
      </c>
      <c r="AE28">
        <f t="shared" si="4"/>
        <v>37.57880608357145</v>
      </c>
      <c r="AF28">
        <f t="shared" si="4"/>
        <v>21.89895208826447</v>
      </c>
      <c r="AG28">
        <f t="shared" si="4"/>
        <v>6.900080514828165</v>
      </c>
      <c r="AH28">
        <f t="shared" si="4"/>
        <v>19.552493447128427</v>
      </c>
      <c r="AI28">
        <f t="shared" si="4"/>
        <v>4.97995983919542</v>
      </c>
      <c r="AJ28">
        <f t="shared" si="4"/>
        <v>36.331303807648254</v>
      </c>
      <c r="AK28">
        <f t="shared" si="4"/>
        <v>27.19939369809298</v>
      </c>
      <c r="AL28">
        <f t="shared" si="4"/>
        <v>12.342575958305853</v>
      </c>
      <c r="AM28">
        <f t="shared" si="4"/>
        <v>5</v>
      </c>
      <c r="AN28">
        <f t="shared" si="4"/>
        <v>6.099180272790822</v>
      </c>
      <c r="AP28" s="13">
        <f>STDEV(AP4:AP22)</f>
        <v>3.415650255319866</v>
      </c>
      <c r="AQ28" s="19">
        <f>STDEV(AQ4:AQ22)</f>
        <v>363.74165049399204</v>
      </c>
      <c r="AR28" s="19"/>
      <c r="AS28" s="19">
        <f>STDEV(AS4:AS22)</f>
        <v>7.233228803852099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&amp;LAlan Sherman&amp;CStudent Award Submissions 2007</oddHeader>
    <oddFooter>&amp;L&amp;A&amp;C&amp;P&amp;R&amp;D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L24" sqref="L24:L25"/>
    </sheetView>
  </sheetViews>
  <sheetFormatPr defaultColWidth="9.140625" defaultRowHeight="12.75"/>
  <cols>
    <col min="1" max="1" width="4.00390625" style="0" customWidth="1"/>
    <col min="2" max="2" width="8.8515625" style="0" customWidth="1"/>
    <col min="3" max="3" width="10.8515625" style="0" customWidth="1"/>
    <col min="4" max="4" width="26.57421875" style="0" customWidth="1"/>
    <col min="5" max="5" width="8.140625" style="0" customWidth="1"/>
    <col min="6" max="7" width="8.57421875" style="0" customWidth="1"/>
    <col min="8" max="8" width="6.421875" style="0" customWidth="1"/>
  </cols>
  <sheetData>
    <row r="1" spans="1:2" s="1" customFormat="1" ht="12.75">
      <c r="A1" s="1" t="s">
        <v>33</v>
      </c>
      <c r="B1" s="1" t="s">
        <v>0</v>
      </c>
    </row>
    <row r="2" spans="2:9" s="1" customFormat="1" ht="12.75">
      <c r="B2" s="1" t="s">
        <v>1</v>
      </c>
      <c r="C2" s="1" t="s">
        <v>2</v>
      </c>
      <c r="E2" s="1" t="s">
        <v>106</v>
      </c>
      <c r="F2" s="1" t="s">
        <v>111</v>
      </c>
      <c r="G2" s="1" t="s">
        <v>122</v>
      </c>
      <c r="H2" s="1" t="s">
        <v>115</v>
      </c>
      <c r="I2" s="1" t="s">
        <v>119</v>
      </c>
    </row>
    <row r="4" spans="1:9" ht="12.75">
      <c r="A4">
        <v>6</v>
      </c>
      <c r="B4" t="s">
        <v>11</v>
      </c>
      <c r="C4" t="s">
        <v>12</v>
      </c>
      <c r="D4" t="s">
        <v>50</v>
      </c>
      <c r="E4">
        <v>28</v>
      </c>
      <c r="F4" s="17">
        <v>2227</v>
      </c>
      <c r="G4" t="s">
        <v>120</v>
      </c>
      <c r="H4" s="13">
        <v>79.53571428571429</v>
      </c>
      <c r="I4">
        <v>1</v>
      </c>
    </row>
    <row r="5" spans="1:9" ht="12.75">
      <c r="A5">
        <v>2</v>
      </c>
      <c r="B5" t="s">
        <v>22</v>
      </c>
      <c r="C5" t="s">
        <v>35</v>
      </c>
      <c r="D5" t="s">
        <v>46</v>
      </c>
      <c r="E5">
        <v>25</v>
      </c>
      <c r="F5" s="17">
        <v>1925</v>
      </c>
      <c r="G5" t="s">
        <v>120</v>
      </c>
      <c r="H5" s="13">
        <v>77</v>
      </c>
      <c r="I5">
        <v>2</v>
      </c>
    </row>
    <row r="6" spans="1:9" s="5" customFormat="1" ht="12.75">
      <c r="A6" s="5">
        <v>7</v>
      </c>
      <c r="B6" s="5" t="s">
        <v>3</v>
      </c>
      <c r="C6" s="5" t="s">
        <v>4</v>
      </c>
      <c r="D6" s="5" t="s">
        <v>51</v>
      </c>
      <c r="E6" s="5">
        <v>27</v>
      </c>
      <c r="F6" s="18">
        <v>2074</v>
      </c>
      <c r="G6" s="5" t="s">
        <v>120</v>
      </c>
      <c r="H6" s="14">
        <v>76.81481481481481</v>
      </c>
      <c r="I6" s="5">
        <v>3</v>
      </c>
    </row>
    <row r="7" spans="1:9" ht="12.75">
      <c r="A7">
        <v>9</v>
      </c>
      <c r="B7" t="s">
        <v>17</v>
      </c>
      <c r="C7" t="s">
        <v>18</v>
      </c>
      <c r="D7" t="s">
        <v>55</v>
      </c>
      <c r="E7">
        <v>25</v>
      </c>
      <c r="F7" s="17">
        <v>1896</v>
      </c>
      <c r="G7" t="s">
        <v>120</v>
      </c>
      <c r="H7" s="13">
        <v>75.84</v>
      </c>
      <c r="I7">
        <v>4</v>
      </c>
    </row>
    <row r="8" spans="1:9" ht="12.75">
      <c r="A8">
        <v>8</v>
      </c>
      <c r="B8" t="s">
        <v>5</v>
      </c>
      <c r="C8" t="s">
        <v>6</v>
      </c>
      <c r="D8" t="s">
        <v>53</v>
      </c>
      <c r="E8">
        <v>24</v>
      </c>
      <c r="F8" s="17">
        <v>1812</v>
      </c>
      <c r="G8" t="s">
        <v>120</v>
      </c>
      <c r="H8" s="13">
        <v>75.5</v>
      </c>
      <c r="I8">
        <v>5</v>
      </c>
    </row>
    <row r="9" spans="1:9" s="5" customFormat="1" ht="12.75">
      <c r="A9" s="5">
        <v>14</v>
      </c>
      <c r="B9" s="5" t="s">
        <v>15</v>
      </c>
      <c r="C9" s="5" t="s">
        <v>16</v>
      </c>
      <c r="D9" s="5" t="s">
        <v>32</v>
      </c>
      <c r="E9" s="5">
        <v>28</v>
      </c>
      <c r="F9" s="18">
        <v>2083</v>
      </c>
      <c r="G9" s="5" t="s">
        <v>120</v>
      </c>
      <c r="H9" s="14">
        <v>74.39285714285714</v>
      </c>
      <c r="I9" s="5">
        <v>6</v>
      </c>
    </row>
    <row r="10" spans="1:9" ht="12.75">
      <c r="A10">
        <v>10</v>
      </c>
      <c r="B10" t="s">
        <v>25</v>
      </c>
      <c r="C10" t="s">
        <v>26</v>
      </c>
      <c r="D10" t="s">
        <v>52</v>
      </c>
      <c r="E10">
        <v>24</v>
      </c>
      <c r="F10" s="17">
        <v>1707</v>
      </c>
      <c r="G10" t="s">
        <v>120</v>
      </c>
      <c r="H10" s="13">
        <v>71.125</v>
      </c>
      <c r="I10">
        <v>7</v>
      </c>
    </row>
    <row r="11" spans="1:9" ht="12.75">
      <c r="A11">
        <v>3</v>
      </c>
      <c r="B11" t="s">
        <v>23</v>
      </c>
      <c r="C11" t="s">
        <v>24</v>
      </c>
      <c r="D11" t="s">
        <v>47</v>
      </c>
      <c r="E11">
        <v>21</v>
      </c>
      <c r="F11" s="17">
        <v>1479</v>
      </c>
      <c r="G11" t="s">
        <v>120</v>
      </c>
      <c r="H11" s="13">
        <v>70.42857142857143</v>
      </c>
      <c r="I11">
        <v>8</v>
      </c>
    </row>
    <row r="12" spans="1:9" s="5" customFormat="1" ht="12.75">
      <c r="A12" s="5">
        <v>12</v>
      </c>
      <c r="B12" s="5" t="s">
        <v>21</v>
      </c>
      <c r="C12" s="5" t="s">
        <v>40</v>
      </c>
      <c r="D12" s="5" t="s">
        <v>56</v>
      </c>
      <c r="E12" s="5">
        <v>22</v>
      </c>
      <c r="F12" s="18">
        <v>1533</v>
      </c>
      <c r="G12" s="5" t="s">
        <v>120</v>
      </c>
      <c r="H12" s="14">
        <v>69.68181818181819</v>
      </c>
      <c r="I12" s="5">
        <v>9</v>
      </c>
    </row>
    <row r="13" spans="1:9" ht="12.75">
      <c r="A13">
        <v>11</v>
      </c>
      <c r="B13" t="s">
        <v>27</v>
      </c>
      <c r="C13" t="s">
        <v>28</v>
      </c>
      <c r="D13" t="s">
        <v>54</v>
      </c>
      <c r="E13">
        <v>24</v>
      </c>
      <c r="F13" s="17">
        <v>1609</v>
      </c>
      <c r="G13" t="s">
        <v>120</v>
      </c>
      <c r="H13" s="13">
        <v>67.04166666666667</v>
      </c>
      <c r="I13">
        <v>10</v>
      </c>
    </row>
    <row r="14" spans="1:9" ht="12.75">
      <c r="A14">
        <v>4</v>
      </c>
      <c r="B14" t="s">
        <v>36</v>
      </c>
      <c r="C14" t="s">
        <v>37</v>
      </c>
      <c r="D14" t="s">
        <v>48</v>
      </c>
      <c r="E14">
        <v>19</v>
      </c>
      <c r="F14" s="17">
        <v>1260</v>
      </c>
      <c r="G14" t="s">
        <v>120</v>
      </c>
      <c r="H14" s="13">
        <v>66.3157894736842</v>
      </c>
      <c r="I14">
        <v>11</v>
      </c>
    </row>
    <row r="15" spans="1:9" s="5" customFormat="1" ht="12.75">
      <c r="A15" s="5">
        <v>5</v>
      </c>
      <c r="B15" s="5" t="s">
        <v>38</v>
      </c>
      <c r="C15" s="5" t="s">
        <v>39</v>
      </c>
      <c r="D15" s="5" t="s">
        <v>49</v>
      </c>
      <c r="E15" s="5">
        <v>22</v>
      </c>
      <c r="F15" s="18">
        <v>1423</v>
      </c>
      <c r="G15" s="5" t="s">
        <v>120</v>
      </c>
      <c r="H15" s="14">
        <v>64.68181818181819</v>
      </c>
      <c r="I15" s="5">
        <v>12</v>
      </c>
    </row>
    <row r="16" spans="1:9" ht="12.75">
      <c r="A16">
        <v>1</v>
      </c>
      <c r="B16" t="s">
        <v>13</v>
      </c>
      <c r="C16" t="s">
        <v>14</v>
      </c>
      <c r="D16" t="s">
        <v>45</v>
      </c>
      <c r="E16">
        <v>26</v>
      </c>
      <c r="F16" s="17">
        <v>1665</v>
      </c>
      <c r="G16" t="s">
        <v>120</v>
      </c>
      <c r="H16" s="13">
        <v>64.03846153846153</v>
      </c>
      <c r="I16">
        <v>13</v>
      </c>
    </row>
    <row r="17" spans="1:9" ht="12.75">
      <c r="A17">
        <v>15</v>
      </c>
      <c r="B17" t="s">
        <v>29</v>
      </c>
      <c r="C17" t="s">
        <v>30</v>
      </c>
      <c r="D17" t="s">
        <v>58</v>
      </c>
      <c r="E17">
        <v>22</v>
      </c>
      <c r="F17" s="17">
        <v>1356</v>
      </c>
      <c r="G17" t="s">
        <v>120</v>
      </c>
      <c r="H17" s="13">
        <v>61.63636363636363</v>
      </c>
      <c r="I17">
        <v>14</v>
      </c>
    </row>
    <row r="18" spans="1:9" s="5" customFormat="1" ht="12.75">
      <c r="A18" s="5">
        <v>13</v>
      </c>
      <c r="B18" s="5" t="s">
        <v>19</v>
      </c>
      <c r="C18" s="5" t="s">
        <v>20</v>
      </c>
      <c r="D18" s="5" t="s">
        <v>57</v>
      </c>
      <c r="E18" s="5">
        <v>21</v>
      </c>
      <c r="F18" s="18">
        <v>1280</v>
      </c>
      <c r="G18" s="5" t="s">
        <v>120</v>
      </c>
      <c r="H18" s="14">
        <v>60.95238095238095</v>
      </c>
      <c r="I18" s="5">
        <v>15</v>
      </c>
    </row>
    <row r="19" spans="1:9" ht="12.75">
      <c r="A19">
        <v>18</v>
      </c>
      <c r="B19" t="s">
        <v>41</v>
      </c>
      <c r="C19" t="s">
        <v>42</v>
      </c>
      <c r="D19" t="s">
        <v>62</v>
      </c>
      <c r="E19">
        <v>18</v>
      </c>
      <c r="F19" s="17">
        <v>1087</v>
      </c>
      <c r="G19" t="s">
        <v>121</v>
      </c>
      <c r="H19" s="13">
        <v>60.388888888888886</v>
      </c>
      <c r="I19">
        <v>16</v>
      </c>
    </row>
    <row r="20" spans="1:9" ht="12.75">
      <c r="A20">
        <v>19</v>
      </c>
      <c r="B20" t="s">
        <v>43</v>
      </c>
      <c r="C20" t="s">
        <v>44</v>
      </c>
      <c r="D20" t="s">
        <v>61</v>
      </c>
      <c r="E20">
        <v>21</v>
      </c>
      <c r="F20" s="17">
        <v>1237</v>
      </c>
      <c r="G20" t="s">
        <v>120</v>
      </c>
      <c r="H20" s="13">
        <v>58.904761904761905</v>
      </c>
      <c r="I20">
        <v>17</v>
      </c>
    </row>
    <row r="21" spans="1:9" s="5" customFormat="1" ht="12.75">
      <c r="A21" s="5">
        <v>17</v>
      </c>
      <c r="B21" s="5" t="s">
        <v>7</v>
      </c>
      <c r="C21" s="5" t="s">
        <v>8</v>
      </c>
      <c r="D21" s="5" t="s">
        <v>60</v>
      </c>
      <c r="E21" s="5">
        <v>15</v>
      </c>
      <c r="F21" s="18">
        <v>866</v>
      </c>
      <c r="G21" s="5" t="s">
        <v>121</v>
      </c>
      <c r="H21" s="14">
        <v>57.733333333333334</v>
      </c>
      <c r="I21" s="5">
        <v>18</v>
      </c>
    </row>
    <row r="22" spans="1:9" ht="12.75">
      <c r="A22">
        <v>16</v>
      </c>
      <c r="B22" t="s">
        <v>9</v>
      </c>
      <c r="C22" t="s">
        <v>10</v>
      </c>
      <c r="D22" t="s">
        <v>59</v>
      </c>
      <c r="E22">
        <v>25</v>
      </c>
      <c r="F22" s="17">
        <v>1442</v>
      </c>
      <c r="G22" t="s">
        <v>120</v>
      </c>
      <c r="H22" s="13">
        <v>57.68</v>
      </c>
      <c r="I22">
        <v>19</v>
      </c>
    </row>
    <row r="24" spans="2:8" s="2" customFormat="1" ht="12.75">
      <c r="B24" s="2" t="s">
        <v>31</v>
      </c>
      <c r="C24" s="2">
        <f>COUNTA(C4:C22)</f>
        <v>19</v>
      </c>
      <c r="D24" s="2" t="s">
        <v>112</v>
      </c>
      <c r="E24" s="2">
        <f>MIN(E4:E22)</f>
        <v>15</v>
      </c>
      <c r="F24" s="2">
        <f>MIN(F4:F22)</f>
        <v>866</v>
      </c>
      <c r="H24" s="2">
        <f>MIN(H4:H22)</f>
        <v>57.68</v>
      </c>
    </row>
    <row r="25" spans="2:8" ht="12.75">
      <c r="B25" s="2"/>
      <c r="C25" s="3"/>
      <c r="D25" s="2" t="s">
        <v>113</v>
      </c>
      <c r="E25">
        <f>MAX(E4:E22)</f>
        <v>28</v>
      </c>
      <c r="F25" s="17">
        <f>MAX(F4:F22)</f>
        <v>2227</v>
      </c>
      <c r="G25" s="15">
        <f>F25/2</f>
        <v>1113.5</v>
      </c>
      <c r="H25" s="13">
        <f>MAX(H4:H22)</f>
        <v>79.53571428571429</v>
      </c>
    </row>
    <row r="26" spans="4:8" ht="12.75">
      <c r="D26" s="2" t="s">
        <v>106</v>
      </c>
      <c r="E26">
        <f>COUNT(E4:E22)</f>
        <v>19</v>
      </c>
      <c r="F26">
        <f>COUNT(F4:F22)</f>
        <v>19</v>
      </c>
      <c r="H26">
        <f>COUNT(H4:H22)</f>
        <v>19</v>
      </c>
    </row>
    <row r="27" spans="4:8" ht="12.75">
      <c r="D27" s="2" t="s">
        <v>115</v>
      </c>
      <c r="E27">
        <f>AVERAGE(E4:E22)</f>
        <v>23</v>
      </c>
      <c r="F27" s="19">
        <f>AVERAGE(F4:F22)</f>
        <v>1576.8947368421052</v>
      </c>
      <c r="G27" s="19"/>
      <c r="H27" s="19">
        <f>AVERAGE(H4:H22)</f>
        <v>67.87853897000711</v>
      </c>
    </row>
    <row r="28" spans="4:8" ht="12.75">
      <c r="D28" s="2" t="s">
        <v>114</v>
      </c>
      <c r="E28" s="13">
        <f>STDEV(E4:E22)</f>
        <v>3.415650255319866</v>
      </c>
      <c r="F28" s="19">
        <f>STDEV(F4:F22)</f>
        <v>363.74165049399204</v>
      </c>
      <c r="G28" s="19"/>
      <c r="H28" s="19">
        <f>STDEV(H4:H22)</f>
        <v>7.233228803852099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&amp;LAlan Sherman&amp;CStudent Award Submissions 2007</oddHeader>
    <oddFooter>&amp;L&amp;A&amp;C&amp;P&amp;R&amp;D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H14" sqref="H14"/>
    </sheetView>
  </sheetViews>
  <sheetFormatPr defaultColWidth="9.140625" defaultRowHeight="12.75"/>
  <cols>
    <col min="1" max="1" width="2.8515625" style="0" customWidth="1"/>
    <col min="2" max="2" width="22.7109375" style="0" customWidth="1"/>
  </cols>
  <sheetData>
    <row r="1" s="1" customFormat="1" ht="12.75">
      <c r="A1" s="1" t="s">
        <v>99</v>
      </c>
    </row>
    <row r="3" spans="1:4" ht="12.75">
      <c r="A3">
        <v>1</v>
      </c>
      <c r="B3" t="s">
        <v>100</v>
      </c>
      <c r="C3" t="s">
        <v>106</v>
      </c>
      <c r="D3" t="s">
        <v>107</v>
      </c>
    </row>
    <row r="4" spans="2:3" ht="12.75">
      <c r="B4" t="s">
        <v>101</v>
      </c>
      <c r="C4">
        <v>37</v>
      </c>
    </row>
    <row r="5" spans="2:4" ht="12.75">
      <c r="B5" t="s">
        <v>102</v>
      </c>
      <c r="C5">
        <v>1</v>
      </c>
      <c r="D5" s="16">
        <f>C5/$C$4</f>
        <v>0.02702702702702703</v>
      </c>
    </row>
    <row r="6" spans="2:4" ht="12.75">
      <c r="B6" t="s">
        <v>103</v>
      </c>
      <c r="C6">
        <v>0</v>
      </c>
      <c r="D6" s="16">
        <f>C6/$C$4</f>
        <v>0</v>
      </c>
    </row>
    <row r="7" spans="2:4" ht="12.75">
      <c r="B7" t="s">
        <v>104</v>
      </c>
      <c r="C7">
        <v>1</v>
      </c>
      <c r="D7" s="16">
        <f>C7/$C$4</f>
        <v>0.02702702702702703</v>
      </c>
    </row>
    <row r="8" spans="2:4" ht="12.75">
      <c r="B8" t="s">
        <v>105</v>
      </c>
      <c r="C8">
        <v>2</v>
      </c>
      <c r="D8" s="16">
        <f>C8/$C$4</f>
        <v>0.05405405405405406</v>
      </c>
    </row>
    <row r="9" spans="2:4" ht="12.75">
      <c r="B9" t="s">
        <v>118</v>
      </c>
      <c r="D9" s="9">
        <f>99/(C4-C5)</f>
        <v>2.75</v>
      </c>
    </row>
    <row r="11" spans="1:2" ht="12.75">
      <c r="A11">
        <v>2</v>
      </c>
      <c r="B11" t="s">
        <v>108</v>
      </c>
    </row>
    <row r="13" spans="1:2" ht="12.75">
      <c r="A13">
        <v>3</v>
      </c>
      <c r="B13" t="s">
        <v>109</v>
      </c>
    </row>
    <row r="15" spans="1:2" ht="12.75">
      <c r="A15">
        <v>4</v>
      </c>
      <c r="B15" t="s">
        <v>110</v>
      </c>
    </row>
    <row r="17" spans="1:2" ht="12.75">
      <c r="A17">
        <v>5</v>
      </c>
      <c r="B17" t="s">
        <v>116</v>
      </c>
    </row>
    <row r="19" spans="1:2" ht="12.75">
      <c r="A19">
        <v>6</v>
      </c>
      <c r="B19" t="s">
        <v>117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&amp;LAlan Sherman&amp;CStudent Award Submissions 2007</oddHeader>
    <oddFooter>&amp;L&amp;A&amp;C&amp;P&amp;R&amp;D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User</dc:creator>
  <cp:keywords/>
  <dc:description/>
  <cp:lastModifiedBy>Alan User</cp:lastModifiedBy>
  <cp:lastPrinted>2007-05-05T18:08:16Z</cp:lastPrinted>
  <dcterms:created xsi:type="dcterms:W3CDTF">2007-04-01T22:48:47Z</dcterms:created>
  <dcterms:modified xsi:type="dcterms:W3CDTF">2007-05-05T18:09:16Z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